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fileSharing readOnlyRecommended="1"/>
  <workbookPr codeName="ThisWorkbook"/>
  <mc:AlternateContent xmlns:mc="http://schemas.openxmlformats.org/markup-compatibility/2006">
    <mc:Choice Requires="x15">
      <x15ac:absPath xmlns:x15ac="http://schemas.microsoft.com/office/spreadsheetml/2010/11/ac" url="C:\Users\efi\Documents\תשן - אשדוד - משאבה 30\ציוד\חדש\"/>
    </mc:Choice>
  </mc:AlternateContent>
  <xr:revisionPtr revIDLastSave="0" documentId="13_ncr:1_{823CC3EA-7B9E-4FC8-B619-7EFA457F2F48}" xr6:coauthVersionLast="47" xr6:coauthVersionMax="47" xr10:uidLastSave="{00000000-0000-0000-0000-000000000000}"/>
  <bookViews>
    <workbookView xWindow="-120" yWindow="-120" windowWidth="29040" windowHeight="17520" tabRatio="480" firstSheet="1" activeTab="6" xr2:uid="{00000000-000D-0000-FFFF-FFFF00000000}"/>
  </bookViews>
  <sheets>
    <sheet name="Instructions" sheetId="18" r:id="rId1"/>
    <sheet name="Page1" sheetId="1" r:id="rId2"/>
    <sheet name="Page2" sheetId="17" r:id="rId3"/>
    <sheet name="Page3" sheetId="3" r:id="rId4"/>
    <sheet name="Page4" sheetId="5" r:id="rId5"/>
    <sheet name="Page5" sheetId="16" r:id="rId6"/>
    <sheet name="Page6" sheetId="7" r:id="rId7"/>
    <sheet name="Page7" sheetId="15" r:id="rId8"/>
    <sheet name="Notes" sheetId="13" r:id="rId9"/>
    <sheet name="Units" sheetId="14" r:id="rId10"/>
  </sheets>
  <externalReferences>
    <externalReference r:id="rId11"/>
  </externalReferences>
  <definedNames>
    <definedName name="C_Client">Page1!#REF!</definedName>
    <definedName name="C_CurrentRev">Page1!#REF!</definedName>
    <definedName name="C_DataSheetNumber">Page1!#REF!</definedName>
    <definedName name="C_EquipManufacturer">Page1!#REF!</definedName>
    <definedName name="C_EquipmentNumber">Page1!#REF!</definedName>
    <definedName name="C_EquipmentService">Page1!#REF!</definedName>
    <definedName name="C_EstimateCase">Page1!#REF!</definedName>
    <definedName name="C_JobNumber">Page1!#REF!</definedName>
    <definedName name="C_MRNumber">Page1!#REF!</definedName>
    <definedName name="C_PageNo_01">Page1!#REF!</definedName>
    <definedName name="C_PageNo_02">Page1!#REF!</definedName>
    <definedName name="C_PageNo_03">Page1!#REF!</definedName>
    <definedName name="C_PageNo_04">Page1!#REF!</definedName>
    <definedName name="C_PageNo_05">Page1!#REF!</definedName>
    <definedName name="C_PageNo_06">Page1!#REF!</definedName>
    <definedName name="C_PageNo_07">Page1!#REF!</definedName>
    <definedName name="C_PageNo_08">Page1!#REF!</definedName>
    <definedName name="C_PageNo_09">Page1!#REF!</definedName>
    <definedName name="C_PageNo_10">Page1!#REF!</definedName>
    <definedName name="C_PageNo_11">Page1!#REF!</definedName>
    <definedName name="C_PageNo_12">Page1!#REF!</definedName>
    <definedName name="C_PageNo_13">Page1!#REF!</definedName>
    <definedName name="C_PageNo_Total">Page1!$AK$1</definedName>
    <definedName name="C_Plant">Page1!#REF!</definedName>
    <definedName name="C_ProjectLocation">Page1!#REF!</definedName>
    <definedName name="C_ProjectTitle">Page1!#REF!</definedName>
    <definedName name="C_Rev_01">[1]Sheet1!$B$7</definedName>
    <definedName name="C_Rev_02">[1]Sheet1!$B$8</definedName>
    <definedName name="C_Rev_03">[1]Sheet1!$B$9</definedName>
    <definedName name="C_Rev_04">[1]Sheet1!$B$10</definedName>
    <definedName name="C_Rev_05">[1]Sheet1!$B$11</definedName>
    <definedName name="C_RevTable">Page1!$B$64:$C$68</definedName>
    <definedName name="C_SerialNo">Page1!$Q$24</definedName>
    <definedName name="Config1">Units!$O$6:$O$11</definedName>
    <definedName name="Config2">Units!$O$26:$O$31</definedName>
    <definedName name="Config3">Units!$O$45:$O$50</definedName>
    <definedName name="ElectricalGroup">Units!$I$6:$I$14</definedName>
    <definedName name="M_RevList">Units!$C$2:$C$16</definedName>
    <definedName name="M_RevRank">Units!$D$2:$D$16</definedName>
    <definedName name="Secondary1">Units!$O$14:$O$20</definedName>
    <definedName name="Secondary2">Units!$O$34:$O$40</definedName>
    <definedName name="Secondary3">Units!$O$53:$O$59</definedName>
    <definedName name="TempClass">Units!$I$19:$I$32</definedName>
    <definedName name="_xlnm.Print_Area" localSheetId="1">Page1!$B$11:$AM$74</definedName>
    <definedName name="_xlnm.Print_Area" localSheetId="2">Page2!$A$1:$AN$71</definedName>
    <definedName name="_xlnm.Print_Area" localSheetId="3">Page3!$A$1:$AN$66</definedName>
    <definedName name="_xlnm.Print_Area" localSheetId="4">Page4!$A$1:$AN$72</definedName>
    <definedName name="_xlnm.Print_Area" localSheetId="5">Page5!$A$1:$AN$74</definedName>
    <definedName name="_xlnm.Print_Area" localSheetId="6">Page6!$A$1:$AN$65</definedName>
    <definedName name="_xlnm.Print_Area" localSheetId="7">Page7!$A$1:$AN$71</definedName>
  </definedNames>
  <calcPr calcId="191029"/>
</workbook>
</file>

<file path=xl/calcChain.xml><?xml version="1.0" encoding="utf-8"?>
<calcChain xmlns="http://schemas.openxmlformats.org/spreadsheetml/2006/main">
  <c r="G71" i="14" l="1"/>
  <c r="G69" i="14"/>
  <c r="G70" i="14" s="1"/>
  <c r="A5" i="16"/>
  <c r="A6" i="16" s="1"/>
  <c r="A7" i="16" s="1"/>
  <c r="A8" i="16" s="1"/>
  <c r="A9" i="16" s="1"/>
  <c r="A10" i="16" s="1"/>
  <c r="A11" i="16" s="1"/>
  <c r="A12" i="16" s="1"/>
  <c r="A13" i="16" s="1"/>
  <c r="A15" i="16" s="1"/>
  <c r="A16" i="16" s="1"/>
  <c r="A17" i="16" s="1"/>
  <c r="A18" i="16" s="1"/>
  <c r="A19" i="16" s="1"/>
  <c r="A20" i="16" s="1"/>
  <c r="A21" i="16" s="1"/>
  <c r="A22" i="16" s="1"/>
  <c r="A24" i="16" s="1"/>
  <c r="A25" i="16" s="1"/>
  <c r="A26" i="16" s="1"/>
  <c r="A27" i="16" s="1"/>
  <c r="A28" i="16" s="1"/>
  <c r="A29" i="16" s="1"/>
  <c r="A30" i="16" s="1"/>
  <c r="A31" i="16" s="1"/>
  <c r="A32"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60" i="16" s="1"/>
  <c r="A61" i="16" s="1"/>
  <c r="A62" i="16" s="1"/>
  <c r="A63" i="16" s="1"/>
  <c r="A64" i="16" s="1"/>
  <c r="A65" i="16" s="1"/>
  <c r="A66" i="16" s="1"/>
  <c r="A67" i="16" s="1"/>
  <c r="A68" i="16" s="1"/>
  <c r="A69" i="16" s="1"/>
  <c r="A5" i="5"/>
  <c r="A6" i="5" s="1"/>
  <c r="A7" i="5" s="1"/>
  <c r="A8" i="5" s="1"/>
  <c r="A9" i="5" s="1"/>
  <c r="A10" i="5" s="1"/>
  <c r="A11" i="5" s="1"/>
  <c r="A12" i="5" s="1"/>
  <c r="A13" i="5" s="1"/>
  <c r="A14" i="5" s="1"/>
  <c r="A15" i="5" s="1"/>
  <c r="A16" i="5" s="1"/>
  <c r="A17" i="5" s="1"/>
  <c r="A18" i="5" s="1"/>
  <c r="A19" i="5" s="1"/>
  <c r="A20" i="5" s="1"/>
  <c r="A21"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7" i="3" s="1"/>
  <c r="A48" i="3" s="1"/>
  <c r="A49" i="3" s="1"/>
  <c r="A50" i="3" s="1"/>
  <c r="A51" i="3" s="1"/>
  <c r="A52" i="3" s="1"/>
  <c r="A53" i="3" s="1"/>
  <c r="A54" i="3" s="1"/>
  <c r="F71" i="14"/>
  <c r="E71" i="14"/>
  <c r="D71" i="14"/>
  <c r="C71" i="14"/>
  <c r="D69" i="14"/>
  <c r="D72" i="14" s="1"/>
  <c r="E69" i="14"/>
  <c r="E72" i="14" s="1"/>
  <c r="F69" i="14"/>
  <c r="F72" i="14" s="1"/>
  <c r="C69" i="14"/>
  <c r="C70" i="14" s="1"/>
  <c r="C72" i="14" s="1"/>
  <c r="Q34" i="17"/>
  <c r="I18" i="14" s="1"/>
  <c r="A5" i="17"/>
  <c r="A6" i="17"/>
  <c r="A7" i="17"/>
  <c r="A8" i="17" s="1"/>
  <c r="B1" i="14"/>
  <c r="C38" i="3"/>
  <c r="T34" i="3"/>
  <c r="AD4" i="17"/>
  <c r="AH8" i="17"/>
  <c r="D41" i="17"/>
  <c r="E41" i="17"/>
  <c r="AK70" i="17"/>
  <c r="R35" i="16"/>
  <c r="R36" i="16"/>
  <c r="R37" i="16"/>
  <c r="AK73" i="16"/>
  <c r="A5" i="15"/>
  <c r="A6" i="15" s="1"/>
  <c r="A7" i="15" s="1"/>
  <c r="A8" i="15" s="1"/>
  <c r="A9" i="15" s="1"/>
  <c r="A10" i="15" s="1"/>
  <c r="A11" i="15" s="1"/>
  <c r="A12" i="15" s="1"/>
  <c r="A13" i="15" s="1"/>
  <c r="A14" i="15" s="1"/>
  <c r="A15" i="15" s="1"/>
  <c r="A16" i="15" s="1"/>
  <c r="A17" i="15" s="1"/>
  <c r="A18" i="15" s="1"/>
  <c r="A19" i="15" s="1"/>
  <c r="A20" i="15" s="1"/>
  <c r="A21"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K70" i="15"/>
  <c r="U3" i="14"/>
  <c r="Z3" i="14" s="1"/>
  <c r="U4" i="14"/>
  <c r="Z4" i="14" s="1"/>
  <c r="U5" i="14"/>
  <c r="Z5" i="14" s="1"/>
  <c r="U6" i="14"/>
  <c r="Z6" i="14" s="1"/>
  <c r="U7" i="14"/>
  <c r="Z7" i="14" s="1"/>
  <c r="A9" i="13"/>
  <c r="A10" i="13" s="1"/>
  <c r="A11" i="13" s="1"/>
  <c r="A12" i="13" s="1"/>
  <c r="A13" i="13" s="1"/>
  <c r="A14" i="13" s="1"/>
  <c r="A15" i="13" s="1"/>
  <c r="A16" i="13" s="1"/>
  <c r="A17" i="13" s="1"/>
  <c r="A18" i="13" s="1"/>
  <c r="A19" i="13" s="1"/>
  <c r="A20" i="13" s="1"/>
  <c r="A21" i="13" s="1"/>
  <c r="A22" i="13" s="1"/>
  <c r="A23" i="13" s="1"/>
  <c r="A5" i="13"/>
  <c r="A6" i="13" s="1"/>
  <c r="A7" i="13" s="1"/>
  <c r="A34" i="13"/>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25" i="13"/>
  <c r="A26" i="13" s="1"/>
  <c r="A27" i="13" s="1"/>
  <c r="A28" i="13" s="1"/>
  <c r="A29" i="13" s="1"/>
  <c r="A30" i="13" s="1"/>
  <c r="A31" i="13" s="1"/>
  <c r="A32" i="13" s="1"/>
  <c r="AK63" i="13"/>
  <c r="AJ74" i="1"/>
  <c r="AK65" i="3"/>
  <c r="K6" i="3"/>
  <c r="AK71" i="5"/>
  <c r="AK64" i="7"/>
  <c r="V37" i="7"/>
  <c r="A5" i="7"/>
  <c r="A6" i="7"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3" i="7" s="1"/>
  <c r="A34" i="7" s="1"/>
  <c r="A35" i="7" s="1"/>
  <c r="A36" i="7" s="1"/>
  <c r="A37" i="7" s="1"/>
  <c r="A38" i="7" s="1"/>
  <c r="A39" i="7" s="1"/>
  <c r="A40" i="7" s="1"/>
  <c r="A41" i="7" s="1"/>
  <c r="A43" i="7" s="1"/>
  <c r="A44" i="7" s="1"/>
  <c r="A45" i="7" s="1"/>
  <c r="A46" i="7" s="1"/>
  <c r="A47" i="7" s="1"/>
  <c r="A48" i="7" s="1"/>
  <c r="A49" i="7" s="1"/>
  <c r="A50" i="7" s="1"/>
  <c r="A51" i="7" s="1"/>
  <c r="A52" i="7" s="1"/>
  <c r="A53" i="7" s="1"/>
  <c r="A54" i="7" s="1"/>
  <c r="A55" i="7" s="1"/>
  <c r="A56" i="7" s="1"/>
  <c r="A57" i="7" s="1"/>
  <c r="A58" i="7" s="1"/>
  <c r="A59" i="7" s="1"/>
  <c r="A60" i="7" s="1"/>
  <c r="A61" i="7" s="1"/>
  <c r="A62" i="7" s="1"/>
  <c r="O13" i="14"/>
  <c r="O5" i="14"/>
  <c r="O52" i="14"/>
  <c r="O44" i="14"/>
  <c r="O33" i="14"/>
  <c r="O25" i="14"/>
  <c r="D70" i="14"/>
  <c r="E70" i="14"/>
  <c r="B45" i="14"/>
  <c r="O59" i="14"/>
  <c r="O7" i="14"/>
  <c r="O57" i="14"/>
  <c r="O28" i="14"/>
  <c r="I26" i="14"/>
  <c r="O16" i="14"/>
  <c r="B48" i="14"/>
  <c r="B31" i="14"/>
  <c r="B60" i="14"/>
  <c r="O39" i="14"/>
  <c r="B51" i="14"/>
  <c r="O26" i="14"/>
  <c r="O30" i="14"/>
  <c r="B34" i="14"/>
  <c r="O17" i="14"/>
  <c r="I32" i="14"/>
  <c r="O6" i="14"/>
  <c r="B59" i="14"/>
  <c r="I22" i="14"/>
  <c r="B38" i="14"/>
  <c r="I25" i="14"/>
  <c r="B13" i="14"/>
  <c r="O9" i="14"/>
  <c r="O11" i="14"/>
  <c r="O8" i="14"/>
  <c r="B10" i="14"/>
  <c r="B7" i="14"/>
  <c r="I30" i="14"/>
  <c r="B69" i="14"/>
  <c r="O31" i="14"/>
  <c r="O29" i="14"/>
  <c r="B36" i="14"/>
  <c r="B4" i="14"/>
  <c r="O27" i="14"/>
  <c r="O40" i="14"/>
  <c r="B24" i="14"/>
  <c r="B57" i="14"/>
  <c r="I21" i="14"/>
  <c r="O37" i="14"/>
  <c r="O45" i="14"/>
  <c r="B35" i="14"/>
  <c r="O47" i="14"/>
  <c r="B32" i="14"/>
  <c r="B50" i="14"/>
  <c r="I20" i="14"/>
  <c r="I23" i="14"/>
  <c r="B26" i="14"/>
  <c r="O34" i="14"/>
  <c r="B2" i="14"/>
  <c r="O10" i="14"/>
  <c r="B40" i="14"/>
  <c r="B56" i="14"/>
  <c r="B33" i="14"/>
  <c r="I28" i="14"/>
  <c r="B73" i="14"/>
  <c r="I31" i="14"/>
  <c r="O35" i="14"/>
  <c r="I19" i="14"/>
  <c r="I29" i="14"/>
  <c r="B9" i="14"/>
  <c r="G72" i="14" l="1"/>
  <c r="F70" i="14"/>
  <c r="I5" i="14"/>
  <c r="A10" i="17"/>
  <c r="A11" i="17" s="1"/>
  <c r="A12" i="17" s="1"/>
  <c r="A13" i="17" s="1"/>
  <c r="A14" i="17" s="1"/>
  <c r="A15" i="17" s="1"/>
  <c r="A16" i="17" s="1"/>
  <c r="A18" i="17" s="1"/>
  <c r="A19" i="17" s="1"/>
  <c r="A20" i="17" s="1"/>
  <c r="A21" i="17" s="1"/>
  <c r="A22" i="17" s="1"/>
  <c r="A23" i="17" s="1"/>
  <c r="A24" i="17" s="1"/>
  <c r="A25" i="17" s="1"/>
  <c r="A26" i="17" s="1"/>
  <c r="A27" i="17" s="1"/>
  <c r="A28" i="17" s="1"/>
  <c r="A30" i="17" s="1"/>
  <c r="A31" i="17" s="1"/>
  <c r="A32" i="17" s="1"/>
  <c r="A33" i="17" s="1"/>
  <c r="A34" i="17" s="1"/>
  <c r="A35" i="17" s="1"/>
  <c r="A36" i="17" s="1"/>
  <c r="A37" i="17" s="1"/>
  <c r="A38" i="17" s="1"/>
  <c r="A39" i="17" s="1"/>
  <c r="A40" i="17" s="1"/>
  <c r="A41" i="17" s="1"/>
  <c r="A42" i="17" s="1"/>
  <c r="A43" i="17" s="1"/>
  <c r="A44" i="17" s="1"/>
  <c r="A45" i="17" s="1"/>
  <c r="A46"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9" i="17"/>
  <c r="AA3" i="14"/>
  <c r="AB3" i="14" s="1"/>
  <c r="AC3" i="14" s="1"/>
  <c r="Q25" i="17"/>
  <c r="K25" i="17"/>
  <c r="X33" i="17"/>
  <c r="S38" i="17"/>
  <c r="AM9" i="3"/>
  <c r="K21" i="17"/>
  <c r="X40" i="17"/>
  <c r="AM10" i="3"/>
  <c r="S34" i="3"/>
  <c r="K15" i="17"/>
  <c r="K23" i="17"/>
  <c r="K24" i="17"/>
  <c r="K13" i="17"/>
  <c r="S27" i="7"/>
  <c r="S51" i="17"/>
  <c r="AL12" i="7"/>
  <c r="AM28" i="3"/>
  <c r="S18" i="7"/>
  <c r="AL11" i="7"/>
  <c r="S21" i="7"/>
  <c r="AL27" i="7"/>
  <c r="AL25" i="7"/>
  <c r="S15" i="7"/>
  <c r="O11" i="7"/>
  <c r="O15" i="7"/>
  <c r="O13" i="7"/>
  <c r="O12" i="7"/>
  <c r="S11" i="7"/>
  <c r="O14" i="7"/>
  <c r="S14" i="7"/>
  <c r="S13" i="7"/>
  <c r="S12" i="7"/>
  <c r="P64" i="17"/>
  <c r="P62" i="17"/>
  <c r="O49" i="14"/>
  <c r="B41" i="14"/>
  <c r="B16" i="14"/>
  <c r="I14" i="14"/>
  <c r="B20" i="14"/>
  <c r="O50" i="14"/>
  <c r="O36" i="14"/>
  <c r="B42" i="14"/>
  <c r="B52" i="14"/>
  <c r="B53" i="14"/>
  <c r="I10" i="14"/>
  <c r="O15" i="14"/>
  <c r="B44" i="14"/>
  <c r="B11" i="14"/>
  <c r="B74" i="14"/>
  <c r="I27" i="14"/>
  <c r="O56" i="14"/>
  <c r="O58" i="14"/>
  <c r="B62" i="14"/>
  <c r="O14" i="14"/>
  <c r="B18" i="14"/>
  <c r="B29" i="14"/>
  <c r="O38" i="14"/>
  <c r="I12" i="14"/>
  <c r="B30" i="14"/>
  <c r="B17" i="14"/>
  <c r="B46" i="14"/>
  <c r="B22" i="14"/>
  <c r="B49" i="14"/>
  <c r="B58" i="14"/>
  <c r="B37" i="14"/>
  <c r="I24" i="14"/>
  <c r="B19" i="14"/>
  <c r="I8" i="14"/>
  <c r="I7" i="14"/>
  <c r="I9" i="14"/>
  <c r="O54" i="14"/>
  <c r="O53" i="14"/>
  <c r="B71" i="14"/>
  <c r="B65" i="14"/>
  <c r="I11" i="14"/>
  <c r="O55" i="14"/>
  <c r="B63" i="14"/>
  <c r="I6" i="14"/>
  <c r="B39" i="14"/>
  <c r="B21" i="14"/>
  <c r="B25" i="14"/>
  <c r="B70" i="14"/>
  <c r="O20" i="14"/>
  <c r="B55" i="14"/>
  <c r="B23" i="14"/>
  <c r="O18" i="14"/>
  <c r="B72" i="14"/>
  <c r="I13" i="14"/>
  <c r="B12" i="14"/>
  <c r="O19" i="14"/>
  <c r="B3" i="14"/>
  <c r="B27" i="14"/>
  <c r="O48" i="14"/>
  <c r="B43" i="14"/>
  <c r="B6" i="14"/>
  <c r="B14" i="14"/>
  <c r="B61" i="14"/>
  <c r="B54" i="14"/>
  <c r="B5" i="14"/>
  <c r="B28" i="14"/>
  <c r="B47" i="14"/>
  <c r="B8" i="14"/>
  <c r="O46" i="14"/>
  <c r="B15" i="14"/>
  <c r="AH9" i="3" l="1"/>
  <c r="X34" i="17"/>
  <c r="AH10" i="3"/>
  <c r="X42" i="17"/>
  <c r="AK37" i="17"/>
  <c r="AE37" i="17"/>
  <c r="O17" i="7"/>
  <c r="U52" i="7"/>
  <c r="U53" i="7"/>
  <c r="U51" i="7"/>
  <c r="S24" i="7"/>
  <c r="U47" i="7"/>
  <c r="S22" i="7"/>
  <c r="U49" i="7"/>
  <c r="S17" i="7"/>
  <c r="U48" i="7"/>
  <c r="U46" i="7"/>
  <c r="K37" i="17"/>
  <c r="U45" i="7"/>
  <c r="U54" i="7"/>
  <c r="U50" i="7"/>
  <c r="AL26" i="7"/>
  <c r="Q26" i="17"/>
  <c r="Q28" i="17"/>
  <c r="S58" i="17"/>
  <c r="AL55" i="17"/>
  <c r="K52" i="17"/>
  <c r="K28" i="17"/>
  <c r="M32" i="16"/>
  <c r="K16" i="17"/>
  <c r="S61" i="17"/>
  <c r="S57" i="17"/>
  <c r="S60" i="17"/>
  <c r="K27" i="17"/>
  <c r="K26" i="17"/>
  <c r="S59" i="17"/>
  <c r="AL24" i="5"/>
  <c r="AL23" i="5"/>
  <c r="S53" i="17"/>
  <c r="K22" i="17"/>
  <c r="S55" i="17"/>
  <c r="S56" i="17"/>
  <c r="K54" i="17"/>
  <c r="AL25" i="5"/>
  <c r="S54" i="17"/>
  <c r="Q27" i="17"/>
  <c r="S37" i="17"/>
</calcChain>
</file>

<file path=xl/sharedStrings.xml><?xml version="1.0" encoding="utf-8"?>
<sst xmlns="http://schemas.openxmlformats.org/spreadsheetml/2006/main" count="1315" uniqueCount="921">
  <si>
    <t>CLIENT:</t>
  </si>
  <si>
    <t>PROJECT TITLE:</t>
  </si>
  <si>
    <t>JOB NUMBER:</t>
  </si>
  <si>
    <t>EQUIPMENT NUMBER:</t>
  </si>
  <si>
    <t>EQUIPMENT SERVICE:</t>
  </si>
  <si>
    <t>SERIAL NUMBER:</t>
  </si>
  <si>
    <t>COMMENTS:</t>
  </si>
  <si>
    <t>Rev</t>
  </si>
  <si>
    <t>Date</t>
  </si>
  <si>
    <t>Description</t>
  </si>
  <si>
    <t>By</t>
  </si>
  <si>
    <t>Checked</t>
  </si>
  <si>
    <t>DATA SHEET No.</t>
  </si>
  <si>
    <t>CENTRIFUGAL PUMP DATA SHEET</t>
  </si>
  <si>
    <t>Sheet</t>
  </si>
  <si>
    <t>APPLICABLE TO:</t>
  </si>
  <si>
    <t xml:space="preserve"> </t>
  </si>
  <si>
    <t>FOR</t>
  </si>
  <si>
    <t>UNIT</t>
  </si>
  <si>
    <t>SITE</t>
  </si>
  <si>
    <t>SERVICE</t>
  </si>
  <si>
    <t>NO. REQ</t>
  </si>
  <si>
    <t>PUMP SIZE</t>
  </si>
  <si>
    <t>TYPE</t>
  </si>
  <si>
    <t>No. STAGES</t>
  </si>
  <si>
    <t>MANUFACTURER</t>
  </si>
  <si>
    <t>MODEL</t>
  </si>
  <si>
    <t>SERIAL NO.</t>
  </si>
  <si>
    <t>MAX.</t>
  </si>
  <si>
    <t>MIN.</t>
  </si>
  <si>
    <t>SITE AND UTILITY DATA</t>
  </si>
  <si>
    <t>LOCATION:</t>
  </si>
  <si>
    <t>ELECTRIC AREA CLASSIFICATION:</t>
  </si>
  <si>
    <t>PERFORMANCE</t>
  </si>
  <si>
    <t>PROPOSAL CURVE NO.</t>
  </si>
  <si>
    <t>RPM</t>
  </si>
  <si>
    <t>RATED POWER</t>
  </si>
  <si>
    <t>(%)</t>
  </si>
  <si>
    <t>THERMAL</t>
  </si>
  <si>
    <t>STABLE</t>
  </si>
  <si>
    <t>ALLOWABLE OPERATING REGION</t>
  </si>
  <si>
    <t>UNUSUAL CONDITIONS:</t>
  </si>
  <si>
    <t>MAX HEAD @ RATED IMPELLER</t>
  </si>
  <si>
    <t>MAX POWER @ RATED IMPELLER</t>
  </si>
  <si>
    <t>SUCTION SPECIFIC SPEED</t>
  </si>
  <si>
    <t xml:space="preserve">(dBA) </t>
  </si>
  <si>
    <t>EST MAX SOUND PRESS. LEVEL</t>
  </si>
  <si>
    <t>/</t>
  </si>
  <si>
    <t>Rev:</t>
  </si>
  <si>
    <t>CONSTRUCTION</t>
  </si>
  <si>
    <t>SPACER LENGTH</t>
  </si>
  <si>
    <t>SERVICE FACTOR</t>
  </si>
  <si>
    <t>NOZZLE CONNECTIONS:</t>
  </si>
  <si>
    <t>SUCTION</t>
  </si>
  <si>
    <t>DISCHARGE</t>
  </si>
  <si>
    <t>DRAIN</t>
  </si>
  <si>
    <t>VENT</t>
  </si>
  <si>
    <t>APPENDIX H CLASS</t>
  </si>
  <si>
    <t>CASING MOUNTING:</t>
  </si>
  <si>
    <t>RADIAL</t>
  </si>
  <si>
    <t>CASING TYPE:</t>
  </si>
  <si>
    <t>CASE PRESSURE RATING:</t>
  </si>
  <si>
    <t>THRUST</t>
  </si>
  <si>
    <t>@</t>
  </si>
  <si>
    <t>ROTATION:</t>
  </si>
  <si>
    <t>(VIEWED FROM COUPLING END)</t>
  </si>
  <si>
    <t>SHAFT:</t>
  </si>
  <si>
    <t>OIL VISC. ISO GRADE</t>
  </si>
  <si>
    <t>50</t>
  </si>
  <si>
    <t>REMARKS</t>
  </si>
  <si>
    <t>SURFACE PREPARATION AND PAINT</t>
  </si>
  <si>
    <t>WEIGHTS</t>
  </si>
  <si>
    <t>OTHER PURCHASER REQUIREMENTS</t>
  </si>
  <si>
    <t>VERTICAL PUMP SUPPLEMENTAL DATA SHEET</t>
  </si>
  <si>
    <t>VERTICAL TYPE (FIG 1.1)</t>
  </si>
  <si>
    <t>VERTICAL PUMPS</t>
  </si>
  <si>
    <t>VERTICAL PUMPS (CONT'D)</t>
  </si>
  <si>
    <t>PUMP THRUST:</t>
  </si>
  <si>
    <t>(+) UP</t>
  </si>
  <si>
    <t>(-) DOWN</t>
  </si>
  <si>
    <t>LINE SHAFT:</t>
  </si>
  <si>
    <t>AT MIN FLOW</t>
  </si>
  <si>
    <t>LINE SHAFT DIAMETER</t>
  </si>
  <si>
    <t>TUBE DIAMETER</t>
  </si>
  <si>
    <t>AT RATED FLOW</t>
  </si>
  <si>
    <t>LINE SHAFT COUPLING:</t>
  </si>
  <si>
    <t>AT MAX FLOW</t>
  </si>
  <si>
    <t>MAX THRUST</t>
  </si>
  <si>
    <t>LENGTH</t>
  </si>
  <si>
    <t>SOLEPLATE THICKNESS</t>
  </si>
  <si>
    <t>DIAMETER</t>
  </si>
  <si>
    <t>COLUMN PIPE:</t>
  </si>
  <si>
    <t>SUCTION STRAINER TYPE</t>
  </si>
  <si>
    <t>GUIDE BUSHINGS:</t>
  </si>
  <si>
    <t xml:space="preserve">IMPELLER COLLETS ACCEPTABLE </t>
  </si>
  <si>
    <t>NUMBER</t>
  </si>
  <si>
    <t>LINE SHAFT BEARING SPACING</t>
  </si>
  <si>
    <t>RESONANCE TEST</t>
  </si>
  <si>
    <t>GUIDE BUSHING LUBE:</t>
  </si>
  <si>
    <t>DRIVER ALIGNMENT SCREWS</t>
  </si>
  <si>
    <t>MATERIALS (additional)</t>
  </si>
  <si>
    <t>SUCTION CAN / BARREL:</t>
  </si>
  <si>
    <t>BOWL BEARING :</t>
  </si>
  <si>
    <t>DISCHARGE HEAD :</t>
  </si>
  <si>
    <t>LINESHAFT BEARING :</t>
  </si>
  <si>
    <t>LINESHAFT SLEEVES :</t>
  </si>
  <si>
    <t>BOWL SHAFT :</t>
  </si>
  <si>
    <t>BEARING RETAINER :</t>
  </si>
  <si>
    <t>LINESHAFT :</t>
  </si>
  <si>
    <t>SHAFT ENCLOSING TUBE :</t>
  </si>
  <si>
    <t>LINESHAFT HARDFACING :</t>
  </si>
  <si>
    <t>SUMP ARRANGEMENT</t>
  </si>
  <si>
    <t>PUMP</t>
  </si>
  <si>
    <t>PRESSURE RATING:</t>
  </si>
  <si>
    <t>MAWP</t>
  </si>
  <si>
    <t>HEAD</t>
  </si>
  <si>
    <t>COLUMN PIPE</t>
  </si>
  <si>
    <t>BOWL</t>
  </si>
  <si>
    <t>BARREL :</t>
  </si>
  <si>
    <t>IMPELLER :</t>
  </si>
  <si>
    <t>IMPELLER WEAR RING :</t>
  </si>
  <si>
    <t>CASE WEAR RING :</t>
  </si>
  <si>
    <t>Units</t>
  </si>
  <si>
    <t>Maximum</t>
  </si>
  <si>
    <t>Rated</t>
  </si>
  <si>
    <t>Normal</t>
  </si>
  <si>
    <t>Minimum</t>
  </si>
  <si>
    <t>gpm</t>
  </si>
  <si>
    <t>psig</t>
  </si>
  <si>
    <t>SUCTION PRESSURE :</t>
  </si>
  <si>
    <t>DIFFERENTIAL PRESSURE :</t>
  </si>
  <si>
    <t>psi</t>
  </si>
  <si>
    <t>DIFFERENTIAL HEAD :</t>
  </si>
  <si>
    <t>ft</t>
  </si>
  <si>
    <t>PUMPING TEMPERATURE :</t>
  </si>
  <si>
    <t>VAPOR PRESSURE :</t>
  </si>
  <si>
    <t>psia</t>
  </si>
  <si>
    <t>SPECIFIC HEAT :</t>
  </si>
  <si>
    <t>VISCOSITY :</t>
  </si>
  <si>
    <t>SERVICE :</t>
  </si>
  <si>
    <t>•</t>
  </si>
  <si>
    <t>TURBINE</t>
  </si>
  <si>
    <t>PUMPS OPERATE IN:</t>
  </si>
  <si>
    <t>CHLORIDE CONCENTRATION  (ppm) :</t>
  </si>
  <si>
    <t>MOUNTED AT :</t>
  </si>
  <si>
    <t>m</t>
  </si>
  <si>
    <t>ELEVATION (MSL) :</t>
  </si>
  <si>
    <t>BAROMETER :</t>
  </si>
  <si>
    <t>to</t>
  </si>
  <si>
    <t>[Based on API 610 definitions]</t>
  </si>
  <si>
    <t>API PUMP TYPE:</t>
  </si>
  <si>
    <t>Size</t>
  </si>
  <si>
    <t>Facing</t>
  </si>
  <si>
    <t>Rating</t>
  </si>
  <si>
    <t>Position</t>
  </si>
  <si>
    <t>IMPELLERS INDIVIDUALLY SECURED :</t>
  </si>
  <si>
    <t>BASEPLATE</t>
  </si>
  <si>
    <t>API BASEPLATE NUMBER :</t>
  </si>
  <si>
    <t>VERTICAL LEVELING SCREWS :</t>
  </si>
  <si>
    <t>LONGITUDINAL DRIVER POSITIONING SCREWS :</t>
  </si>
  <si>
    <t>MAWP :</t>
  </si>
  <si>
    <t>HYDROTEST :</t>
  </si>
  <si>
    <t>MOUNTING :</t>
  </si>
  <si>
    <t>SUPPLIED WITH :</t>
  </si>
  <si>
    <t>GROUT AND VENT HOLES</t>
  </si>
  <si>
    <t>DRAIN CONNECTION</t>
  </si>
  <si>
    <t>l</t>
  </si>
  <si>
    <t xml:space="preserve">LUBRICATION : </t>
  </si>
  <si>
    <t>CONSTANT LEVEL OILER :</t>
  </si>
  <si>
    <t>BEARING (TYPE / NUMBER):</t>
  </si>
  <si>
    <t>HEATING</t>
  </si>
  <si>
    <t>ITEM No</t>
  </si>
  <si>
    <t>DRIVER</t>
  </si>
  <si>
    <t>GEAR</t>
  </si>
  <si>
    <t>BASE</t>
  </si>
  <si>
    <t>TOTAL</t>
  </si>
  <si>
    <t>X</t>
  </si>
  <si>
    <t>51</t>
  </si>
  <si>
    <t>IMPELLER DIA.:</t>
  </si>
  <si>
    <t>RATED</t>
  </si>
  <si>
    <t>EFFICIENCY</t>
  </si>
  <si>
    <t>MIN FLOW :</t>
  </si>
  <si>
    <t>Note</t>
  </si>
  <si>
    <t>VG</t>
  </si>
  <si>
    <t>cP</t>
  </si>
  <si>
    <t>HYDRAULIC POWER :</t>
  </si>
  <si>
    <t>°F</t>
  </si>
  <si>
    <t>kg/cm²</t>
  </si>
  <si>
    <t>kW</t>
  </si>
  <si>
    <t>kg/cm²a</t>
  </si>
  <si>
    <t>bar</t>
  </si>
  <si>
    <t>mm</t>
  </si>
  <si>
    <t>kg/cm²g</t>
  </si>
  <si>
    <t>lb</t>
  </si>
  <si>
    <t>kg</t>
  </si>
  <si>
    <t>in Hg</t>
  </si>
  <si>
    <t>SUMP DIMENSIONS :</t>
  </si>
  <si>
    <t>21</t>
  </si>
  <si>
    <t>5</t>
  </si>
  <si>
    <t>30</t>
  </si>
  <si>
    <t>HYDRO</t>
  </si>
  <si>
    <t>GROUP</t>
  </si>
  <si>
    <t>gpm,rpm,ft</t>
  </si>
  <si>
    <t>Electrical Area Classification</t>
  </si>
  <si>
    <t>IMPORTANT NOTE</t>
  </si>
  <si>
    <t>No.</t>
  </si>
  <si>
    <t>RANGE OF AMBIENT TEMPS:MIN / MAX</t>
  </si>
  <si>
    <t>TROPICALISATION REQD</t>
  </si>
  <si>
    <t>SITE DATA :</t>
  </si>
  <si>
    <t>OTHER</t>
  </si>
  <si>
    <t>RELATIVE HUMIDITY: MIN / MAX</t>
  </si>
  <si>
    <t>%</t>
  </si>
  <si>
    <t>UTILITY CONDITIONS :</t>
  </si>
  <si>
    <t>ELECTRICITY :</t>
  </si>
  <si>
    <t>DRIVERS</t>
  </si>
  <si>
    <t>CONTROL</t>
  </si>
  <si>
    <t>SHUTDOWN</t>
  </si>
  <si>
    <t>VOLTAGE</t>
  </si>
  <si>
    <t>HERTZ</t>
  </si>
  <si>
    <t>PHASE</t>
  </si>
  <si>
    <t>COOLING WATER :</t>
  </si>
  <si>
    <t>INLET</t>
  </si>
  <si>
    <t xml:space="preserve"> RETURN</t>
  </si>
  <si>
    <t xml:space="preserve"> DESIGN</t>
  </si>
  <si>
    <t>TEMP</t>
  </si>
  <si>
    <t>MAX</t>
  </si>
  <si>
    <t xml:space="preserve">PRESS. </t>
  </si>
  <si>
    <t>MIN</t>
  </si>
  <si>
    <t>SOURCE</t>
  </si>
  <si>
    <t>INSTRUMENT AIR :</t>
  </si>
  <si>
    <t>TEMP CLASS</t>
  </si>
  <si>
    <t>T1</t>
  </si>
  <si>
    <t>Note that the selections available allow for both Europe and US designations</t>
  </si>
  <si>
    <t xml:space="preserve">Cells coloured thus </t>
  </si>
  <si>
    <t>contain drop-down options</t>
  </si>
  <si>
    <t>contain calculated values based on input data do not change.</t>
  </si>
  <si>
    <t>When you have completed the DS highlight the whole page format cells pattern none</t>
  </si>
  <si>
    <t>Delete these notes on completion</t>
  </si>
  <si>
    <t>NPSHa</t>
  </si>
  <si>
    <t>BELLMOUTH :</t>
  </si>
  <si>
    <t>ZONE</t>
  </si>
  <si>
    <t>DIVISION</t>
  </si>
  <si>
    <t>Group IIC</t>
  </si>
  <si>
    <t>Class I / Group A</t>
  </si>
  <si>
    <t>Group IIB + H2</t>
  </si>
  <si>
    <t>Class I / Group B</t>
  </si>
  <si>
    <t>Group IIB</t>
  </si>
  <si>
    <t>Class I / Group C</t>
  </si>
  <si>
    <t>Group IIA</t>
  </si>
  <si>
    <t>Class I / Group D</t>
  </si>
  <si>
    <t>Group I</t>
  </si>
  <si>
    <t>Mining</t>
  </si>
  <si>
    <t>Class II / Group E</t>
  </si>
  <si>
    <t>Class II / Group F</t>
  </si>
  <si>
    <t>Class II / Group G</t>
  </si>
  <si>
    <t>Class III</t>
  </si>
  <si>
    <t>T2</t>
  </si>
  <si>
    <t>T3</t>
  </si>
  <si>
    <t>T2A</t>
  </si>
  <si>
    <t>T4</t>
  </si>
  <si>
    <t>T2B</t>
  </si>
  <si>
    <t>T5</t>
  </si>
  <si>
    <t>T2C</t>
  </si>
  <si>
    <t>T6</t>
  </si>
  <si>
    <t>T2D</t>
  </si>
  <si>
    <t>T3A</t>
  </si>
  <si>
    <t>T3B</t>
  </si>
  <si>
    <t>T3C</t>
  </si>
  <si>
    <t>T4A</t>
  </si>
  <si>
    <t>of</t>
  </si>
  <si>
    <t>PROJECT UNITS</t>
  </si>
  <si>
    <t>SHEET</t>
  </si>
  <si>
    <t xml:space="preserve">SHEET </t>
  </si>
  <si>
    <t>N</t>
  </si>
  <si>
    <t>1</t>
  </si>
  <si>
    <t>2</t>
  </si>
  <si>
    <t>CW-CS</t>
  </si>
  <si>
    <t>NC-CS</t>
  </si>
  <si>
    <t>72+76</t>
  </si>
  <si>
    <t>l/h</t>
  </si>
  <si>
    <t>First seal assembly</t>
  </si>
  <si>
    <t>3</t>
  </si>
  <si>
    <t>CW-FX</t>
  </si>
  <si>
    <t>CW-CW</t>
  </si>
  <si>
    <t>CW-FB</t>
  </si>
  <si>
    <t>CW-FL</t>
  </si>
  <si>
    <t>CW-BB</t>
  </si>
  <si>
    <t>CW-FF</t>
  </si>
  <si>
    <t>NC-FB</t>
  </si>
  <si>
    <t>NC-BB</t>
  </si>
  <si>
    <t>NC-FF</t>
  </si>
  <si>
    <t>None</t>
  </si>
  <si>
    <t>71</t>
  </si>
  <si>
    <t>72</t>
  </si>
  <si>
    <t>53A</t>
  </si>
  <si>
    <t>53B</t>
  </si>
  <si>
    <t>53C</t>
  </si>
  <si>
    <t>76</t>
  </si>
  <si>
    <t>53M</t>
  </si>
  <si>
    <t>72+75</t>
  </si>
  <si>
    <t>54</t>
  </si>
  <si>
    <t>Second seal assembly</t>
  </si>
  <si>
    <t>Third seal assembly</t>
  </si>
  <si>
    <t>NOTES</t>
  </si>
  <si>
    <t>Mks</t>
  </si>
  <si>
    <t>SI Ind</t>
  </si>
  <si>
    <t>SI</t>
  </si>
  <si>
    <t>Pressure (Absolute)</t>
  </si>
  <si>
    <t>bar a</t>
  </si>
  <si>
    <t>Pressure (Gauge)</t>
  </si>
  <si>
    <t>bar g</t>
  </si>
  <si>
    <t>Pressure (Differential)</t>
  </si>
  <si>
    <t>kPa</t>
  </si>
  <si>
    <t>Pressure (Water Head)</t>
  </si>
  <si>
    <t>in WG</t>
  </si>
  <si>
    <t>mmWG</t>
  </si>
  <si>
    <t>Pressure (Mercury Head)</t>
  </si>
  <si>
    <t>mmHg</t>
  </si>
  <si>
    <t>Gas Volumetric Flow rate</t>
  </si>
  <si>
    <t>CFM</t>
  </si>
  <si>
    <t>m³/h</t>
  </si>
  <si>
    <t>m³/s</t>
  </si>
  <si>
    <t>STD Gas Flowrate, large</t>
  </si>
  <si>
    <t>MMscfd</t>
  </si>
  <si>
    <t>STD Gas Flowrate, small</t>
  </si>
  <si>
    <t>SFCM</t>
  </si>
  <si>
    <t>Head, compressor</t>
  </si>
  <si>
    <t>kJ/kg</t>
  </si>
  <si>
    <t>Head pump</t>
  </si>
  <si>
    <t>Length, large</t>
  </si>
  <si>
    <t>Length, small</t>
  </si>
  <si>
    <t>Area, Large</t>
  </si>
  <si>
    <t>m²</t>
  </si>
  <si>
    <t>Area, Small</t>
  </si>
  <si>
    <t>mm²</t>
  </si>
  <si>
    <t>Volume, large</t>
  </si>
  <si>
    <t>m³</t>
  </si>
  <si>
    <t>Volume, small</t>
  </si>
  <si>
    <t>mm³</t>
  </si>
  <si>
    <t>Volume, fluid small</t>
  </si>
  <si>
    <t>gal</t>
  </si>
  <si>
    <t>Liquid Volumetric. Flow rate</t>
  </si>
  <si>
    <t>Mass, large</t>
  </si>
  <si>
    <t>ton</t>
  </si>
  <si>
    <t>t</t>
  </si>
  <si>
    <t>Mass, small</t>
  </si>
  <si>
    <t>Mass Flow rate, large</t>
  </si>
  <si>
    <t>lb/s</t>
  </si>
  <si>
    <t>kg/s</t>
  </si>
  <si>
    <t>Mass Flow rate, small</t>
  </si>
  <si>
    <t>lb/h</t>
  </si>
  <si>
    <t>kg/h</t>
  </si>
  <si>
    <t>Density</t>
  </si>
  <si>
    <t>lbm/ft³</t>
  </si>
  <si>
    <t>kg/m³</t>
  </si>
  <si>
    <t>Force</t>
  </si>
  <si>
    <t>lbf</t>
  </si>
  <si>
    <t>kgf</t>
  </si>
  <si>
    <t>Force per unit area</t>
  </si>
  <si>
    <t>kgf/m²</t>
  </si>
  <si>
    <t>N/mm²</t>
  </si>
  <si>
    <t>N/m²</t>
  </si>
  <si>
    <t>Electric Power, small</t>
  </si>
  <si>
    <t>HP</t>
  </si>
  <si>
    <t>W</t>
  </si>
  <si>
    <t>Electric Power, large</t>
  </si>
  <si>
    <t>Dynamic Viscosity</t>
  </si>
  <si>
    <t>Pa s</t>
  </si>
  <si>
    <t>Kinematic Viscosity</t>
  </si>
  <si>
    <t>cSt</t>
  </si>
  <si>
    <t>mm²/s</t>
  </si>
  <si>
    <t>m²/s</t>
  </si>
  <si>
    <t>Temperature</t>
  </si>
  <si>
    <t>Thermal Conductivity</t>
  </si>
  <si>
    <t>kcal/(m-K)</t>
  </si>
  <si>
    <t>W/(m-K)</t>
  </si>
  <si>
    <t>Specific Heat</t>
  </si>
  <si>
    <t>kcal/(kg-K)</t>
  </si>
  <si>
    <t>kJ/(kg-K)</t>
  </si>
  <si>
    <t>Heat Duty, small</t>
  </si>
  <si>
    <t>Btu/h</t>
  </si>
  <si>
    <t>kcal/h</t>
  </si>
  <si>
    <t>Heat Duty. Large</t>
  </si>
  <si>
    <t>MMBtu/h</t>
  </si>
  <si>
    <t>Gcal/hr</t>
  </si>
  <si>
    <t>MW</t>
  </si>
  <si>
    <t>Heating Value, mass basis</t>
  </si>
  <si>
    <t>Btu/lbm</t>
  </si>
  <si>
    <t>kcal/kg</t>
  </si>
  <si>
    <t>Heating Value, vol basis</t>
  </si>
  <si>
    <t>Btu/Sft³</t>
  </si>
  <si>
    <t>kcal/Nm³</t>
  </si>
  <si>
    <t>kJ/Nm³</t>
  </si>
  <si>
    <t>Heat flux</t>
  </si>
  <si>
    <t>Btu/h-ft²</t>
  </si>
  <si>
    <t>kcal/h-m²</t>
  </si>
  <si>
    <t>kW/m²</t>
  </si>
  <si>
    <t>Volumetric Heat Release</t>
  </si>
  <si>
    <t>Btu/h-ft³</t>
  </si>
  <si>
    <t>kcal/h-m³</t>
  </si>
  <si>
    <t>kW/m³</t>
  </si>
  <si>
    <t>Electrical conductance</t>
  </si>
  <si>
    <t>µS</t>
  </si>
  <si>
    <t>Electrical Conductivity</t>
  </si>
  <si>
    <t>µS/cm</t>
  </si>
  <si>
    <t>Velocity, fluids</t>
  </si>
  <si>
    <t>ft/s</t>
  </si>
  <si>
    <t>m/s</t>
  </si>
  <si>
    <t>Velocity, wind</t>
  </si>
  <si>
    <t>mph</t>
  </si>
  <si>
    <t>km/s</t>
  </si>
  <si>
    <t>Gas Mass Velocity</t>
  </si>
  <si>
    <t>lbm/ft²-s</t>
  </si>
  <si>
    <t>kg/m²-s</t>
  </si>
  <si>
    <t>Acceleration</t>
  </si>
  <si>
    <t>ft/s²</t>
  </si>
  <si>
    <t>m/s²</t>
  </si>
  <si>
    <t>Enthalpy</t>
  </si>
  <si>
    <t>Heat transfer Coefficient</t>
  </si>
  <si>
    <t>Amount of Substance</t>
  </si>
  <si>
    <t>lbm.mol</t>
  </si>
  <si>
    <t>Sm³</t>
  </si>
  <si>
    <t>kmol</t>
  </si>
  <si>
    <t>Fouling Factor</t>
  </si>
  <si>
    <t>ft²-h-°F/btu</t>
  </si>
  <si>
    <t>m²-h-°C/kcal</t>
  </si>
  <si>
    <t>m²-°C/W</t>
  </si>
  <si>
    <t>Liquid Gravity</t>
  </si>
  <si>
    <t>(DEG API) (SP.GR @60°F)</t>
  </si>
  <si>
    <t>(DEG API) (SP.GR @15°C)</t>
  </si>
  <si>
    <t>Heat</t>
  </si>
  <si>
    <t>Btu</t>
  </si>
  <si>
    <t>kcal</t>
  </si>
  <si>
    <t>kJ</t>
  </si>
  <si>
    <t>Stress</t>
  </si>
  <si>
    <t>kips</t>
  </si>
  <si>
    <t>Concentration -Volume</t>
  </si>
  <si>
    <t>ppm v</t>
  </si>
  <si>
    <t>Concentration - Weight</t>
  </si>
  <si>
    <t>ppm w</t>
  </si>
  <si>
    <t>gal/h</t>
  </si>
  <si>
    <t>lt/h</t>
  </si>
  <si>
    <t>Ratio</t>
  </si>
  <si>
    <t>BTU/HP</t>
  </si>
  <si>
    <t>kcal/kWh</t>
  </si>
  <si>
    <t>kj/kWh</t>
  </si>
  <si>
    <t>Length very small</t>
  </si>
  <si>
    <t>mils</t>
  </si>
  <si>
    <t>µm</t>
  </si>
  <si>
    <t>Alt Temp</t>
  </si>
  <si>
    <t>@ °F</t>
  </si>
  <si>
    <t>Alt Press</t>
  </si>
  <si>
    <t>@ PSIG</t>
  </si>
  <si>
    <t>@ Barg</t>
  </si>
  <si>
    <t>@ kPa g</t>
  </si>
  <si>
    <t>TITLE</t>
  </si>
  <si>
    <r>
      <t>MNm</t>
    </r>
    <r>
      <rPr>
        <vertAlign val="superscript"/>
        <sz val="10"/>
        <rFont val="Arial"/>
        <family val="2"/>
      </rPr>
      <t>3</t>
    </r>
    <r>
      <rPr>
        <sz val="10"/>
        <rFont val="Arial"/>
        <family val="2"/>
      </rPr>
      <t>d</t>
    </r>
  </si>
  <si>
    <r>
      <t>Nm</t>
    </r>
    <r>
      <rPr>
        <vertAlign val="superscript"/>
        <sz val="10"/>
        <rFont val="Arial"/>
        <family val="2"/>
      </rPr>
      <t>3</t>
    </r>
    <r>
      <rPr>
        <sz val="10"/>
        <rFont val="Arial"/>
        <family val="2"/>
      </rPr>
      <t>/h</t>
    </r>
  </si>
  <si>
    <r>
      <t>Nm</t>
    </r>
    <r>
      <rPr>
        <vertAlign val="superscript"/>
        <sz val="10"/>
        <rFont val="Arial"/>
        <family val="2"/>
      </rPr>
      <t>3</t>
    </r>
    <r>
      <rPr>
        <sz val="10"/>
        <rFont val="Arial"/>
        <family val="2"/>
      </rPr>
      <t>/s</t>
    </r>
  </si>
  <si>
    <r>
      <t>ft</t>
    </r>
    <r>
      <rPr>
        <vertAlign val="superscript"/>
        <sz val="10"/>
        <rFont val="Arial"/>
        <family val="2"/>
      </rPr>
      <t>²</t>
    </r>
  </si>
  <si>
    <r>
      <t>ft</t>
    </r>
    <r>
      <rPr>
        <vertAlign val="superscript"/>
        <sz val="10"/>
        <rFont val="Arial"/>
        <family val="2"/>
      </rPr>
      <t>³</t>
    </r>
  </si>
  <si>
    <r>
      <t>m</t>
    </r>
    <r>
      <rPr>
        <vertAlign val="superscript"/>
        <sz val="9"/>
        <rFont val="Arial"/>
        <family val="2"/>
      </rPr>
      <t>³</t>
    </r>
    <r>
      <rPr>
        <sz val="10"/>
        <rFont val="Arial"/>
        <family val="2"/>
      </rPr>
      <t>/h</t>
    </r>
  </si>
  <si>
    <r>
      <t>m</t>
    </r>
    <r>
      <rPr>
        <vertAlign val="superscript"/>
        <sz val="9"/>
        <rFont val="Arial"/>
        <family val="2"/>
      </rPr>
      <t>³</t>
    </r>
    <r>
      <rPr>
        <sz val="10"/>
        <rFont val="Arial"/>
        <family val="2"/>
      </rPr>
      <t>/s</t>
    </r>
  </si>
  <si>
    <r>
      <t>lbf/ft</t>
    </r>
    <r>
      <rPr>
        <vertAlign val="superscript"/>
        <sz val="10"/>
        <rFont val="Arial"/>
        <family val="2"/>
      </rPr>
      <t>²</t>
    </r>
  </si>
  <si>
    <r>
      <t>ft</t>
    </r>
    <r>
      <rPr>
        <vertAlign val="superscript"/>
        <sz val="10"/>
        <rFont val="Arial"/>
        <family val="2"/>
      </rPr>
      <t>²</t>
    </r>
    <r>
      <rPr>
        <sz val="10"/>
        <rFont val="Arial"/>
        <family val="2"/>
      </rPr>
      <t>/s</t>
    </r>
  </si>
  <si>
    <r>
      <t>kW/(m</t>
    </r>
    <r>
      <rPr>
        <vertAlign val="superscript"/>
        <sz val="10"/>
        <rFont val="Arial"/>
        <family val="2"/>
      </rPr>
      <t>²</t>
    </r>
    <r>
      <rPr>
        <sz val="10"/>
        <rFont val="Arial"/>
        <family val="2"/>
      </rPr>
      <t>-K)</t>
    </r>
  </si>
  <si>
    <t>Project Units</t>
  </si>
  <si>
    <t>Calculations Only</t>
  </si>
  <si>
    <t>Pumps</t>
  </si>
  <si>
    <t>Differential Pressure</t>
  </si>
  <si>
    <t>Differential Head</t>
  </si>
  <si>
    <t>Hyd Power</t>
  </si>
  <si>
    <t>Ns &amp; Nss</t>
  </si>
  <si>
    <r>
      <t>m</t>
    </r>
    <r>
      <rPr>
        <vertAlign val="superscript"/>
        <sz val="10"/>
        <rFont val="MS Sans Serif"/>
        <family val="2"/>
      </rPr>
      <t>3</t>
    </r>
    <r>
      <rPr>
        <sz val="10"/>
        <rFont val="MS Sans Serif"/>
        <family val="2"/>
      </rPr>
      <t>/h, rpm, m</t>
    </r>
  </si>
  <si>
    <r>
      <t>m</t>
    </r>
    <r>
      <rPr>
        <vertAlign val="superscript"/>
        <sz val="10"/>
        <rFont val="MS Sans Serif"/>
        <family val="2"/>
      </rPr>
      <t>3</t>
    </r>
    <r>
      <rPr>
        <sz val="10"/>
        <rFont val="MS Sans Serif"/>
        <family val="2"/>
      </rPr>
      <t>/s, rpm, m</t>
    </r>
  </si>
  <si>
    <t>HP/1000rpm</t>
  </si>
  <si>
    <t>kW/1000rpm</t>
  </si>
  <si>
    <t>Power per unit speed</t>
  </si>
  <si>
    <t>Liquid Volumetric. Flow rate small</t>
  </si>
  <si>
    <t>gph</t>
  </si>
  <si>
    <t>l/s</t>
  </si>
  <si>
    <t>BTU/lb.R</t>
  </si>
  <si>
    <t>J/kW.K</t>
  </si>
  <si>
    <t>Specific Heat Const Press</t>
  </si>
  <si>
    <t>Customary</t>
  </si>
  <si>
    <t>Temp Class</t>
  </si>
  <si>
    <t>Electrical Group</t>
  </si>
  <si>
    <t>Config3</t>
  </si>
  <si>
    <t>Secondary3</t>
  </si>
  <si>
    <t>Config2</t>
  </si>
  <si>
    <t>Secondary2</t>
  </si>
  <si>
    <t>Config1</t>
  </si>
  <si>
    <t>Secondary1</t>
  </si>
  <si>
    <t>Revision Look-up</t>
  </si>
  <si>
    <t>Revision</t>
  </si>
  <si>
    <t>Rank</t>
  </si>
  <si>
    <t>Max. Rank</t>
  </si>
  <si>
    <t>Location of Max Rev.</t>
  </si>
  <si>
    <t>Max. Rev.</t>
  </si>
  <si>
    <t>000</t>
  </si>
  <si>
    <t>001</t>
  </si>
  <si>
    <t>002</t>
  </si>
  <si>
    <t>003</t>
  </si>
  <si>
    <t>004</t>
  </si>
  <si>
    <t>005</t>
  </si>
  <si>
    <t>006</t>
  </si>
  <si>
    <t>007</t>
  </si>
  <si>
    <t>008</t>
  </si>
  <si>
    <t>009</t>
  </si>
  <si>
    <t>00A</t>
  </si>
  <si>
    <t>00B</t>
  </si>
  <si>
    <t>00C</t>
  </si>
  <si>
    <t>00D</t>
  </si>
  <si>
    <t>00E</t>
  </si>
  <si>
    <t>RevList</t>
  </si>
  <si>
    <t>RevRank</t>
  </si>
  <si>
    <r>
      <t>ml/m</t>
    </r>
    <r>
      <rPr>
        <vertAlign val="superscript"/>
        <sz val="10"/>
        <rFont val="Arial"/>
        <family val="2"/>
      </rPr>
      <t>3</t>
    </r>
  </si>
  <si>
    <t>Regulated leakage rate</t>
  </si>
  <si>
    <t>ppmV</t>
  </si>
  <si>
    <t xml:space="preserve">Some of the drop-down selections may not adequetly cover the project requiremets. </t>
  </si>
  <si>
    <t>MOTOR</t>
  </si>
  <si>
    <t>ITEM No.</t>
  </si>
  <si>
    <t>ATT</t>
  </si>
  <si>
    <t>DATA SHEETS</t>
  </si>
  <si>
    <t>APPLICABLE OVERLAY STANDARDS</t>
  </si>
  <si>
    <t>MATERIAL CERTIFICATION REQUIRED</t>
  </si>
  <si>
    <t>CASING</t>
  </si>
  <si>
    <t>IMPELLER</t>
  </si>
  <si>
    <t>SHAFT</t>
  </si>
  <si>
    <t>MAG PARTICLE</t>
  </si>
  <si>
    <t>RADIOGRAPHY</t>
  </si>
  <si>
    <t>LIQUID PENETRANT</t>
  </si>
  <si>
    <t>ULTRASONIC</t>
  </si>
  <si>
    <t>INSPECTION REQUIRED FOR CASTINGS</t>
  </si>
  <si>
    <t>METHOD</t>
  </si>
  <si>
    <t>EQUIPMENT TO BE INCLUDED IN AUXILLIARY TESTS</t>
  </si>
  <si>
    <t>IMPACT TEST</t>
  </si>
  <si>
    <t>PER EN 13445</t>
  </si>
  <si>
    <t>PER ASME SECTION VIII</t>
  </si>
  <si>
    <t>REMOVE CASING AFTER TEST</t>
  </si>
  <si>
    <t>PRESSURE VESSEL DESIGN CODE REFERENCES</t>
  </si>
  <si>
    <t>THESE REFERENCES MUST BE LISTED BY THE MANUFACTURER</t>
  </si>
  <si>
    <t xml:space="preserve">THESE REFERENCES MUST BE LISTED BY THE PURCHASER. (DEFAULT TO TABLE 10 IF NO PURCHASER PREFERENCE IS STATED) </t>
  </si>
  <si>
    <t>FOR FABRICATIONS</t>
  </si>
  <si>
    <t>FOR CASTINGS</t>
  </si>
  <si>
    <t>ULTRASONIC INSPECTION</t>
  </si>
  <si>
    <t>MAGNETIC PARTICLE INSPECTION</t>
  </si>
  <si>
    <t>LIQUID PENETRANT INSPECTION</t>
  </si>
  <si>
    <t>VISUAL INSPECTION (all surfaces)</t>
  </si>
  <si>
    <t>TEST</t>
  </si>
  <si>
    <t xml:space="preserve">PERFORMANCE CURVE </t>
  </si>
  <si>
    <t>&amp; DATA APPROVAL PRIOR TO SHIPMENT.</t>
  </si>
  <si>
    <t>CASTING REPAIR WELD PROCEDURE APPR REQD</t>
  </si>
  <si>
    <t>MAX RELATIVE DENSITY</t>
  </si>
  <si>
    <t>MAX DIA. IMPELLERS AND/OR NO OF STAGES</t>
  </si>
  <si>
    <t>OPERATION TO TRIP SPEED</t>
  </si>
  <si>
    <t>TRANSIENT TORSIONAL RESPONSE</t>
  </si>
  <si>
    <t>CADMIUM PLATED BOLTS PROHIBITED</t>
  </si>
  <si>
    <t xml:space="preserve">THESE REFERENCES MUST BE LISTED BY THE PURCHASER </t>
  </si>
  <si>
    <t>TYPE OF INSPECTION</t>
  </si>
  <si>
    <t>NPSHa Datum:</t>
  </si>
  <si>
    <t>LIQUID TYPE OR NAME :</t>
  </si>
  <si>
    <t>As Tested Curve No.</t>
  </si>
  <si>
    <t>SUCTION SPECIFIC SPEED LIMIT</t>
  </si>
  <si>
    <t>Driver Type</t>
  </si>
  <si>
    <t>VARIABLE SPEED REQUIRED</t>
  </si>
  <si>
    <t>SOURCE OF VARIABLE SPEED</t>
  </si>
  <si>
    <t>NAMEPLATE POWER</t>
  </si>
  <si>
    <t>Nominal RPM</t>
  </si>
  <si>
    <t>RATED LOAD RPM</t>
  </si>
  <si>
    <t>FRAME OR MODEL</t>
  </si>
  <si>
    <t>ORIENTATION</t>
  </si>
  <si>
    <t>LUBE</t>
  </si>
  <si>
    <t>RATED CURVE BEP FLOW (at rated impeller dia)</t>
  </si>
  <si>
    <t>STEAM</t>
  </si>
  <si>
    <t>COOLING WATER CHLORIDE CONCENTRATION:</t>
  </si>
  <si>
    <t>ppm</t>
  </si>
  <si>
    <t>Max</t>
  </si>
  <si>
    <t>Min</t>
  </si>
  <si>
    <t xml:space="preserve">kPa </t>
  </si>
  <si>
    <t>APPLICABLE NTL/INTNTL STANDARD:</t>
  </si>
  <si>
    <t>DIFFUSERS</t>
  </si>
  <si>
    <t>Inspection Class</t>
  </si>
  <si>
    <t>Location of Pressurized Lube Oil System mounted on baseplate :</t>
  </si>
  <si>
    <t>Drain Valve Supplied By</t>
  </si>
  <si>
    <t>DRAINS MANIFOLDED</t>
  </si>
  <si>
    <t>VENT Valve Supplied By</t>
  </si>
  <si>
    <t>VENTS MANIFOLDED</t>
  </si>
  <si>
    <t>CYLINDRICAL THREADS REQUIRED (6.4.3.8)</t>
  </si>
  <si>
    <t>GUSSET SUPPORT REQUIRED</t>
  </si>
  <si>
    <t>MACHINED AND STUDDED CONNECTIONS (6.4.3.12)</t>
  </si>
  <si>
    <t>HYDROTEST OH PUMP AS ASSEMBLY</t>
  </si>
  <si>
    <t>SUCT'N PRESS. REGIONS DESIGNED FOR MAWP</t>
  </si>
  <si>
    <t>BALANCE/LEAK OFF</t>
  </si>
  <si>
    <t>Posn.</t>
  </si>
  <si>
    <t>Type</t>
  </si>
  <si>
    <t>PRESSURE GAGE</t>
  </si>
  <si>
    <t>TEMP GAGE</t>
  </si>
  <si>
    <t>WARM-UP LINE</t>
  </si>
  <si>
    <t>• IF INTERMITTENT NO. OF STARTS :</t>
  </si>
  <si>
    <t>ROTOR:</t>
  </si>
  <si>
    <t>First Critical Speed Wet (Multi stage pumps only)</t>
  </si>
  <si>
    <t>RATING (POWER/100 RPM)</t>
  </si>
  <si>
    <t>RIGID</t>
  </si>
  <si>
    <t>Window on Coupling Guard</t>
  </si>
  <si>
    <t>THICKNESS</t>
  </si>
  <si>
    <t>MOUNTING FLANGE REQUIRED</t>
  </si>
  <si>
    <t>SPACING</t>
  </si>
  <si>
    <t>LINESHAFT CONNECTION</t>
  </si>
  <si>
    <t>SUCTION CAN</t>
  </si>
  <si>
    <t>LEVEL CONTROL</t>
  </si>
  <si>
    <t>BOWL HEAD CALCULATION REQUIRED</t>
  </si>
  <si>
    <t>GRADE ELEVATION</t>
  </si>
  <si>
    <t>LOW LIQUID LEVEL</t>
  </si>
  <si>
    <t>C.L. OF DISCHARGE</t>
  </si>
  <si>
    <t>SUMP DEPTH</t>
  </si>
  <si>
    <r>
      <t>l</t>
    </r>
    <r>
      <rPr>
        <i/>
        <vertAlign val="subscript"/>
        <sz val="8"/>
        <rFont val="Arial"/>
        <family val="2"/>
      </rPr>
      <t>1</t>
    </r>
  </si>
  <si>
    <t>PUMP LENGTH</t>
  </si>
  <si>
    <r>
      <t>l</t>
    </r>
    <r>
      <rPr>
        <i/>
        <vertAlign val="subscript"/>
        <sz val="8"/>
        <rFont val="Arial"/>
        <family val="2"/>
      </rPr>
      <t>2</t>
    </r>
  </si>
  <si>
    <t>GRADE TO DISCH.</t>
  </si>
  <si>
    <r>
      <t>l</t>
    </r>
    <r>
      <rPr>
        <i/>
        <vertAlign val="subscript"/>
        <sz val="8"/>
        <rFont val="Arial"/>
        <family val="2"/>
      </rPr>
      <t>3</t>
    </r>
  </si>
  <si>
    <t>GRADE TO LOW LIQUID LVL</t>
  </si>
  <si>
    <r>
      <t>l</t>
    </r>
    <r>
      <rPr>
        <i/>
        <vertAlign val="subscript"/>
        <sz val="8"/>
        <rFont val="Arial"/>
        <family val="2"/>
      </rPr>
      <t>4</t>
    </r>
  </si>
  <si>
    <t>GRADE TO 1ST STG IMPL'R.</t>
  </si>
  <si>
    <r>
      <t>l</t>
    </r>
    <r>
      <rPr>
        <i/>
        <vertAlign val="subscript"/>
        <sz val="8"/>
        <rFont val="Arial"/>
        <family val="2"/>
      </rPr>
      <t>5</t>
    </r>
  </si>
  <si>
    <t>SUBMERGENCE REQ'D</t>
  </si>
  <si>
    <r>
      <t>l</t>
    </r>
    <r>
      <rPr>
        <i/>
        <vertAlign val="subscript"/>
        <sz val="8"/>
        <rFont val="Arial"/>
        <family val="2"/>
      </rPr>
      <t>6</t>
    </r>
  </si>
  <si>
    <t>SUMP DIAMETER</t>
  </si>
  <si>
    <t>SOLEPLATE REQUIRED</t>
  </si>
  <si>
    <t>SOLEPLATE Length x Width</t>
  </si>
  <si>
    <t xml:space="preserve">SUCTION CAN </t>
  </si>
  <si>
    <t>PROVIDE SPACER PLATE UNDER ALL EQUIPMENT FEET</t>
  </si>
  <si>
    <t xml:space="preserve">INSTRUMENTATION </t>
  </si>
  <si>
    <t>SEE ATTACHED API-670 DATA SHEET</t>
  </si>
  <si>
    <t>Number of Accelerometers</t>
  </si>
  <si>
    <t>Mounting Location of Accelerometers</t>
  </si>
  <si>
    <t>PROVISION FOR MTG ONLY</t>
  </si>
  <si>
    <t>FLAT SURFACE REQUIRED</t>
  </si>
  <si>
    <t>NUMBER PER RADIAL BEARING</t>
  </si>
  <si>
    <t>NUMBER PER AXIAL BEARING</t>
  </si>
  <si>
    <t>RADIAL BEARING TEMP.</t>
  </si>
  <si>
    <t>THRUST BEARING TEMP.</t>
  </si>
  <si>
    <t>PRESSURE GAUGE TYPE</t>
  </si>
  <si>
    <t>Remarks</t>
  </si>
  <si>
    <t>NUMBER PER THRUST BEARING ACTIVE SIDE</t>
  </si>
  <si>
    <t>NUMBER PER THRUST BEARING INACTIVE SIDE</t>
  </si>
  <si>
    <t>MANUFACTURER'S STANDARD</t>
  </si>
  <si>
    <t>OTHER (SEE BELOW)</t>
  </si>
  <si>
    <t>SPECIFICATION NO.</t>
  </si>
  <si>
    <t>PUMP:</t>
  </si>
  <si>
    <t>PUMP SURFACE PREPARATION</t>
  </si>
  <si>
    <t>PRIMER</t>
  </si>
  <si>
    <t>FINISH COAT</t>
  </si>
  <si>
    <t>BASEPLATE SURFACE PREPARATION</t>
  </si>
  <si>
    <t>PRIMER:</t>
  </si>
  <si>
    <t>EXPORT BOXING REQUIRED</t>
  </si>
  <si>
    <t>OUTDOOR STORAGE MORE THAN 6 MONTHS</t>
  </si>
  <si>
    <t>SPARE ROTOR ASSEMBLY PACKAGED FOR:</t>
  </si>
  <si>
    <t>SPARE PARTS</t>
  </si>
  <si>
    <t>START-UP</t>
  </si>
  <si>
    <t>NORMAL MAINTENANCE</t>
  </si>
  <si>
    <t>SEAL SUPPORT SYSTEM MOUNTING</t>
  </si>
  <si>
    <t>SEE ATTACHED ISO 21049/API 682 DATA SHEET</t>
  </si>
  <si>
    <t>ADDITIONAL CENTRAL FLUSH PORT</t>
  </si>
  <si>
    <t>HEATING JACKET REQ'D.</t>
  </si>
  <si>
    <t>COOLING REQ'D</t>
  </si>
  <si>
    <t>COOLING WATER PIPING</t>
  </si>
  <si>
    <t>FITTINGS</t>
  </si>
  <si>
    <t>COOLING WATER PIPING MATERIALS</t>
  </si>
  <si>
    <t>COOLING WATER REQUIREMENTS:</t>
  </si>
  <si>
    <t>BEARING HOUSING</t>
  </si>
  <si>
    <t>HEAT EXCHANGER</t>
  </si>
  <si>
    <t>TOTAL COOLING WATER</t>
  </si>
  <si>
    <t>HEATING MEDIUM</t>
  </si>
  <si>
    <t>HEATING PIPING</t>
  </si>
  <si>
    <t>PIPING &amp; APPURTENANCES</t>
  </si>
  <si>
    <t>COOLING WATER</t>
  </si>
  <si>
    <r>
      <t>F</t>
    </r>
    <r>
      <rPr>
        <sz val="10"/>
        <rFont val="Arial"/>
        <family val="2"/>
      </rPr>
      <t>d</t>
    </r>
  </si>
  <si>
    <t>LIQUID CHARACTERISTICS</t>
  </si>
  <si>
    <r>
      <t>NPSH</t>
    </r>
    <r>
      <rPr>
        <vertAlign val="subscript"/>
        <sz val="7"/>
        <rFont val="Arial"/>
        <family val="2"/>
      </rPr>
      <t>A</t>
    </r>
    <r>
      <rPr>
        <sz val="7"/>
        <rFont val="Arial"/>
        <family val="2"/>
      </rPr>
      <t xml:space="preserve"> :</t>
    </r>
  </si>
  <si>
    <t>VS 6 DRAIN</t>
  </si>
  <si>
    <t>DRAIN TO SKID EDGE</t>
  </si>
  <si>
    <t>Pressurized Lube Oil System mtd on pump baseplate</t>
  </si>
  <si>
    <t>INTERCONNECTING PIPING PROVIDED BY</t>
  </si>
  <si>
    <t>PROVIDE SOLEPLATE FOR OH 3/4/5 PUMPS</t>
  </si>
  <si>
    <t>BOLT OH 3/4/5 PUMP TO PAD / FOUNDATION  :</t>
  </si>
  <si>
    <t>INTERCONNECTING PIPING BY</t>
  </si>
  <si>
    <t>COMPONENTS TO BE TESTED</t>
  </si>
  <si>
    <t xml:space="preserve">EST MAX SOUND POWER LEVEL </t>
  </si>
  <si>
    <t>PROVISIONS FOR VIB. PROBES</t>
  </si>
  <si>
    <t>PROVISIONS FOR TEMP PROBES</t>
  </si>
  <si>
    <t>COOLING WATER PIPING PLAN</t>
  </si>
  <si>
    <t>BASEPLATE:</t>
  </si>
  <si>
    <t>MAXIMUM DISCHARGE PRESSURE TO INCLUDE</t>
  </si>
  <si>
    <t>HYDROSTATIC</t>
  </si>
  <si>
    <t>NOZZLE LOAD TEST</t>
  </si>
  <si>
    <t>CHECK FOR CO-PLANAR  MOUNTING PAD SURFACES</t>
  </si>
  <si>
    <t>MECHANICAL RUN TEST UNTIL  OIL TEMP STABLE</t>
  </si>
  <si>
    <t>REMOVE / INSPECT HYDRODYNAMIC BEARINGS AFTER TEST</t>
  </si>
  <si>
    <t>WELDING AND REPAIRS</t>
  </si>
  <si>
    <t>ALTERNATE WELDING CODES AND STANDARDS</t>
  </si>
  <si>
    <t>MATERIAL INSPECTION</t>
  </si>
  <si>
    <t>PRESSURE LUBE SYSTEM TO ISO 10438-</t>
  </si>
  <si>
    <t>ISO 10438 DATA SHEETS ATTACHED</t>
  </si>
  <si>
    <t xml:space="preserve">Max &amp; min values refer </t>
  </si>
  <si>
    <t>only to the property</t>
  </si>
  <si>
    <t xml:space="preserve"> listed</t>
  </si>
  <si>
    <t>PURCH ORDER NO.</t>
  </si>
  <si>
    <t>REQ / SPEC NO. :</t>
  </si>
  <si>
    <t>identifies a cross referenced paraghaph in the document</t>
  </si>
  <si>
    <t>RELATIVE DENSITY :</t>
  </si>
  <si>
    <t>Bowl (if VS-type)</t>
  </si>
  <si>
    <t>STATIC THRUST</t>
  </si>
  <si>
    <t>REMARKS :</t>
  </si>
  <si>
    <t>52</t>
  </si>
  <si>
    <t>53</t>
  </si>
  <si>
    <t>55</t>
  </si>
  <si>
    <t>56</t>
  </si>
  <si>
    <t>57</t>
  </si>
  <si>
    <r>
      <t>F</t>
    </r>
    <r>
      <rPr>
        <i/>
        <sz val="8"/>
        <rFont val="Arial"/>
        <family val="2"/>
      </rPr>
      <t>d</t>
    </r>
  </si>
  <si>
    <t>6.1.22</t>
  </si>
  <si>
    <t>PRESSURE CASING AUX. CONNECTIONS: (6.4.3.2)</t>
  </si>
  <si>
    <t>SPECIAL FITTINGS FOR TRANSITIONING (6.4.3.3)</t>
  </si>
  <si>
    <t>(6.3.10)</t>
  </si>
  <si>
    <t>(6.3.6)</t>
  </si>
  <si>
    <t>DISCHARGE PRESSURE : (6.3.2)</t>
  </si>
  <si>
    <t>OPERATING CONDITIONS  (6.1.2)</t>
  </si>
  <si>
    <t>PREFERRED OPERATING REGION (6.1.11)</t>
  </si>
  <si>
    <t>(6.8.9)</t>
  </si>
  <si>
    <t>SPECIFIC SPEED (6.1.9)</t>
  </si>
  <si>
    <t>(6.5.5)</t>
  </si>
  <si>
    <t>MECHANICAL SEAL (6.8.1)</t>
  </si>
  <si>
    <t>(6.8.11)</t>
  </si>
  <si>
    <t>(6.9.2.4)</t>
  </si>
  <si>
    <t>INCLUDE PLOTTED VIBRATION SPECTRA (6.9.3.3)</t>
  </si>
  <si>
    <t>DYNAMIC BALANCE ROTOR (6.9.4.4)</t>
  </si>
  <si>
    <t>BEARINGS AND LUBRICATION (6.10.1.1)</t>
  </si>
  <si>
    <t>BEARING LIFE CALCULATIONS REQUIRED (6.10.1.6)</t>
  </si>
  <si>
    <t>(6.10.2.10)</t>
  </si>
  <si>
    <t>(6.10.2.11)</t>
  </si>
  <si>
    <t>(6.11.4)</t>
  </si>
  <si>
    <t>MATERIAL (6.12.1.1)</t>
  </si>
  <si>
    <t>(6.12.1.8)</t>
  </si>
  <si>
    <t>CORROSION DUE TO : (6.12.1.9)</t>
  </si>
  <si>
    <t>EROSION DUE TO : (6.12.1.9)</t>
  </si>
  <si>
    <t>Applicable Hardness Standard (6.12.1.12.3)</t>
  </si>
  <si>
    <t xml:space="preserve"> (6.12.2.5)</t>
  </si>
  <si>
    <t>(6.12.3.1)</t>
  </si>
  <si>
    <t>(6.12.3.4.e)</t>
  </si>
  <si>
    <t>MIN DESIGN METAL TEMP (6.12.4.1)</t>
  </si>
  <si>
    <t>(6.12.4.3)</t>
  </si>
  <si>
    <t>DRIVER (7.1.5)</t>
  </si>
  <si>
    <t>COUPLING:(7.2.3)</t>
  </si>
  <si>
    <t>COUPLING BALANCED TO ISO 1940-1 G6.3 (7.2.3)</t>
  </si>
  <si>
    <t>COUPLING IN COMPLIANCE WITH (7.2.4)</t>
  </si>
  <si>
    <t>COUPLING WITH PROPRIETARY CLAMPING DEVICE (7.2.11)</t>
  </si>
  <si>
    <t>COUPLING WITH HYDRAULIC FIT (7.2.10)</t>
  </si>
  <si>
    <t>COUPLING GUARD STANDARD PER (7.2.13.a)</t>
  </si>
  <si>
    <t>IGNITION HAZARD ASSMT TO EN 13463-1 (7.2.13.e)</t>
  </si>
  <si>
    <t>(7.2.13.f)</t>
  </si>
  <si>
    <t>BASEPLATE DRAINAGE (7.3.1)</t>
  </si>
  <si>
    <t>MOUNTING PADS SIZED FOR BASEPLATE LEVELING (7.3.5)</t>
  </si>
  <si>
    <t>MOUNTING PADS TO BE MACHINED (7.3.6)</t>
  </si>
  <si>
    <t>BASEPLATE CONSTRUCTION (7.3.14)</t>
  </si>
  <si>
    <t>BASEPLATE TEST (7.3.21)</t>
  </si>
  <si>
    <t>ACCELEROMETER (7.4.2.1)</t>
  </si>
  <si>
    <t>VIBRATION PROBES (7.4.2.2)</t>
  </si>
  <si>
    <t>TEMPERATURE (7.4.2.3)</t>
  </si>
  <si>
    <t>MONITORS AND CABLES SUPPLIED BY (7.4.2.4)</t>
  </si>
  <si>
    <t>MANIFOLD PIPING FOR PURCHASER CONNECTION (7.5.1.6)</t>
  </si>
  <si>
    <t>TAG ALL ORIFICES (7.5.2.4)</t>
  </si>
  <si>
    <t>SOCKET WELD CONN ON SEAL GLAND (7.5.2.8)</t>
  </si>
  <si>
    <t>SHOP INSPECTION (8.1.1)</t>
  </si>
  <si>
    <t>SUBMIT INSPECTION CHECK LIST (8.1.5)</t>
  </si>
  <si>
    <t>VENDOR TO KEEP REPAIR AND HT RCDS (8.2.1.1.c)</t>
  </si>
  <si>
    <t>ADDNL SUBSURFACE EXAMINATION (6.12.1.5) (8.2.1.3)</t>
  </si>
  <si>
    <t>CONNECTION BOLTING (7.5.1.7)</t>
  </si>
  <si>
    <t>DEFAULT TO TABLE 14</t>
  </si>
  <si>
    <t>ALTERNATIVE MATERIAL INSPECTIONS AND ACCEPTANCE CRITERIA (SEE TABLE 14) (8.2.2.5)</t>
  </si>
  <si>
    <t>CLEANLINESS PRIOR TO FINAL ASSEMBLY (8.2.2.6)</t>
  </si>
  <si>
    <t>HARDNESS TEST REQUIRED (8.2.2.7)</t>
  </si>
  <si>
    <t>PMI TESTING REQUIRED (8.2.2.8)</t>
  </si>
  <si>
    <t>INSPECTION REQUIRED FOR CONNECTION WELDS (6.12.3.4.d)</t>
  </si>
  <si>
    <t>VENDOR SUBMIT TEST PROCEDURES (8.3.1.1)</t>
  </si>
  <si>
    <t>RETEST ON SEAL LEAKAGE (8.3.3.2.d)</t>
  </si>
  <si>
    <t>TEST DATA POINTS TO (8.3.3.3)</t>
  </si>
  <si>
    <t>TEST TOLERANCES TO (8.3.3.4)</t>
  </si>
  <si>
    <t>TEST NPSHA LIMITED TO 110% SITE NPSHA (8.3.3.6)</t>
  </si>
  <si>
    <t>RETEST REQUIRED AFTER FINAL HEAD ADJ (8.3.3.7.b)</t>
  </si>
  <si>
    <t>TEST IN COMPLIANCE WITH (8.3.3.2)</t>
  </si>
  <si>
    <t>4 HR. MECH RUN AFTER  OIL TEMP STABLE (8.3.4.2.1)</t>
  </si>
  <si>
    <t>4 HR. MECH RUN TEST (8.3.4.2.2)</t>
  </si>
  <si>
    <t>NPSH TESTING TO HI 1.6 OR ISO 9906 (8.3.4.3.3)</t>
  </si>
  <si>
    <t>NPSH-1ST STG ONLY (8.3.4.3.2)</t>
  </si>
  <si>
    <t>NPSH (8.3.4.3.1) (8.3.4.3.4)</t>
  </si>
  <si>
    <t>COMPLETE UNIT TEST (8.3.4.4.1)</t>
  </si>
  <si>
    <t>SOUND LEVEL TEST (8.3.4.5)</t>
  </si>
  <si>
    <t>AUXILIARY EQUIPMENT TEST  (8.3.4.6)</t>
  </si>
  <si>
    <t>LOCATION OF AUXILIARY EQUIPENT TEST</t>
  </si>
  <si>
    <t>BRG HSG RESONANCE TEST (8.3.4.7)</t>
  </si>
  <si>
    <t>SHIPMENT: (8.4.1)</t>
  </si>
  <si>
    <t>SHAFT FLEXIBILITY INDEX (SFI) (9.1.1.3)</t>
  </si>
  <si>
    <t>CONNECTION DESIGN APPROVAL (9.2.1.4)</t>
  </si>
  <si>
    <t>SHRINK FIT -LIMITED MOVEMENT IMPELLERS  (9.2.2.3)</t>
  </si>
  <si>
    <t>LATERAL ANALYSIS REQUIRED (9.1.3.4) (9.2.4.1.3)</t>
  </si>
  <si>
    <t>REVIEW AND APPROVE THRUST BEARING SIZE : (9.2.5.2.4)</t>
  </si>
  <si>
    <t>(6.10.2.2) (6.11.3) (9.6.1)</t>
  </si>
  <si>
    <t>(9.2.6.5)</t>
  </si>
  <si>
    <t>(9.2.7.5)</t>
  </si>
  <si>
    <t>ROTOR STORAGE ORIENTATION (9.2.8.2)</t>
  </si>
  <si>
    <t>N2 PURGE (9.2.8.4)</t>
  </si>
  <si>
    <t>STRUCTURAL ANALYSIS (9.3.5)</t>
  </si>
  <si>
    <t>SEPARTATE MOUNTING PLATE (9.3.8.3.1)</t>
  </si>
  <si>
    <t>PROVIDE SEPARATE SOLEPLATE (9.3.8.3.3)</t>
  </si>
  <si>
    <t>STRUCTURAL RESONANCE TEST (9.3.9.2)</t>
  </si>
  <si>
    <t>HARDENED SLEEVES UNDER BEARINGS (9.3.10.5)</t>
  </si>
  <si>
    <t>HYDROSTATIC TEST OF BOWLS &amp; COLUMN (9.3.13.2)</t>
  </si>
  <si>
    <t>DRAIN PIPED TO SURFACE (9.3.13.5)</t>
  </si>
  <si>
    <t>COORDINATION MEETING REQUIRED (10.1.3)</t>
  </si>
  <si>
    <t>INSTALLATION LIST IN PROPOSAL (10.2.3.l)</t>
  </si>
  <si>
    <t>OUTLINE OF PROC FOR OPTIONAL TESTS (10.2.5)</t>
  </si>
  <si>
    <t xml:space="preserve">COMPONENT BALANCE TO ISO 1940 G1.0 </t>
  </si>
  <si>
    <t>MAX. SOUND POWER LEVEL REQ'D (6.1.14)</t>
  </si>
  <si>
    <t>HEATING AND COOLING (6.1.17)</t>
  </si>
  <si>
    <t>TEMP. GAUGES (WITH THERMOWELLS) (9.1.3.6)</t>
  </si>
  <si>
    <t>RESIDUAL UNBALANCE TEST (J.4.1.2)</t>
  </si>
  <si>
    <t xml:space="preserve">PERFORMANCE TEST </t>
  </si>
  <si>
    <t>note may also contain a drop down list</t>
  </si>
  <si>
    <t>LOCATION OF CLEANLINESS INSPECTION</t>
  </si>
  <si>
    <t>OH3 BACKPULLOUT LIFTING DEVICE REQD. (9.1.2.6)</t>
  </si>
  <si>
    <t xml:space="preserve">DETAILS OF LIFTING DEVICES </t>
  </si>
  <si>
    <t>SHIPPING &amp; STORAGE CONTAINER FOR VERT STORAGE (9.2.8.3)</t>
  </si>
  <si>
    <t>TORSIONAL ANALYSIS / REPORT (6.9.2.10)</t>
  </si>
  <si>
    <t>PROGRESS REPORTS</t>
  </si>
  <si>
    <t>MODAL ANALYSIS REQUIRED (9.3.9.2)</t>
  </si>
  <si>
    <t>VFD STEADY STATE DAMPED RESPONSE ANALYSIS (6.9.2.3)</t>
  </si>
  <si>
    <t>ADDITIONNAL DATA REQUIRING 20 YEARS RETENTION (8.2.1.1)</t>
  </si>
  <si>
    <t>TEST WITH SUBSTITUTE SEAL (8.3.3.2.b)</t>
  </si>
  <si>
    <t xml:space="preserve">CASTING FACTORS USED IN DESIGN ( TABLE 3) </t>
  </si>
  <si>
    <t>SOURCE OF MATERIAL PROPERTIES</t>
  </si>
  <si>
    <t>PARTICULATE SIZE (DIA IN MICRONS)</t>
  </si>
  <si>
    <t>PARTICULATE CONCENTRATION (PPM)</t>
  </si>
  <si>
    <t>IDENTIFY LOCATION ON BASEPLATE</t>
  </si>
  <si>
    <t xml:space="preserve">SEAL SUPPORT SYSTEM MOUNTED ON PUMP BASEPLATE </t>
  </si>
  <si>
    <t>(7.5.1.4)</t>
  </si>
  <si>
    <t>WELDING REQUIREMENT (APPLICABLE CODE OR STANDARD)</t>
  </si>
  <si>
    <t>WELDER/OPERATOR QUALIFICATION</t>
  </si>
  <si>
    <t>WELDING PROCEDURE QUALIFICATION</t>
  </si>
  <si>
    <t>NON-PRESSURE RETAINING STRUCTURAL WELDING SUCH AS BASEPLATES OR SUPPORTS</t>
  </si>
  <si>
    <t>MAGNETIC PARTICLE OR LIQUID PENETRANT EXAMINATION OF PLATE EDGES</t>
  </si>
  <si>
    <t>POSTWELD HEAT TREATMENT</t>
  </si>
  <si>
    <t>POSTWELD HEAT TREATMENT OF CASING FABRICATION WELDS</t>
  </si>
  <si>
    <t>NPSH3 AT RATED FLOW :</t>
  </si>
  <si>
    <t>NPSH MARGIN AT RATED FLOW :</t>
  </si>
  <si>
    <t>FLOW  :</t>
  </si>
  <si>
    <t>CL PUMP TO U/S BASEPLATE</t>
  </si>
  <si>
    <t>STARTING METHOD</t>
  </si>
  <si>
    <t>SEE DRIVER DATA SHEET</t>
  </si>
  <si>
    <t xml:space="preserve">This data sheet is intended to be used in its Excel format. As such there are numerous cells which contain drop-down selections. </t>
  </si>
  <si>
    <t>User should use 'Page Setup' to ensure printing is on the correct paper size.</t>
  </si>
  <si>
    <r>
      <t>API 610 11</t>
    </r>
    <r>
      <rPr>
        <b/>
        <vertAlign val="superscript"/>
        <sz val="14"/>
        <rFont val="Arial"/>
        <family val="2"/>
      </rPr>
      <t>th</t>
    </r>
    <r>
      <rPr>
        <b/>
        <sz val="14"/>
        <rFont val="Arial"/>
        <family val="2"/>
      </rPr>
      <t xml:space="preserve"> Edition Data Sheets</t>
    </r>
  </si>
  <si>
    <t>As these selections are not presented to the user until the cursor is on the cell, the cells which contain a drop-down selection have been identified by colouring the cell Light Green.</t>
  </si>
  <si>
    <t>In addition if the selected cell has a cross reference in the specification, a pop-up box will appear indicating the reference paragraph and some or all of the content of the referenced paragraph. These cells are coloured Light Grey</t>
  </si>
  <si>
    <t>Note that on page 2 the following fields are calculated based on the units selected.
Differential Pressure
Differential Head
NPSHa
Hydraulic Power
Therefore whilst the values entered into Flow, Suction pressure and Discharge pressure will not be converted the calculations based on these values will be in accordance with the units chosen.</t>
  </si>
  <si>
    <t>BEARING TYPE:</t>
  </si>
  <si>
    <t xml:space="preserve">NOTIFICATION OF SUCCESSFUL SHOP </t>
  </si>
  <si>
    <t xml:space="preserve">  PERFORMANCE TEST (8.1.1.c) (8.3.3.5)</t>
  </si>
  <si>
    <t>MAX. ALLOW. SOUND PRESS. LEVEL REQD (6.1.14)</t>
  </si>
  <si>
    <t>Customary and SI units are selected by the user, at the 'Project Units' selection on page 1. This will automatically change all the units displayed on the data sheet to the units selected. Note however that this Excel data sheet contains no in-built calculations for unit conversion therefore changing the displayed units will not impact any data entered onto the data sheet, except for those listed below.</t>
  </si>
  <si>
    <r>
      <t>Btu/(h-ft-</t>
    </r>
    <r>
      <rPr>
        <sz val="10"/>
        <rFont val="Calibri"/>
        <family val="2"/>
      </rPr>
      <t>°</t>
    </r>
    <r>
      <rPr>
        <sz val="10"/>
        <rFont val="Arial"/>
        <family val="2"/>
      </rPr>
      <t>F)</t>
    </r>
  </si>
  <si>
    <r>
      <t>Btu/(lbm-</t>
    </r>
    <r>
      <rPr>
        <vertAlign val="superscript"/>
        <sz val="10"/>
        <rFont val="Arial"/>
        <family val="2"/>
      </rPr>
      <t>°</t>
    </r>
    <r>
      <rPr>
        <sz val="10"/>
        <rFont val="Arial"/>
        <family val="2"/>
      </rPr>
      <t>F)</t>
    </r>
  </si>
  <si>
    <r>
      <t>Btu/(h-ft</t>
    </r>
    <r>
      <rPr>
        <vertAlign val="superscript"/>
        <sz val="10"/>
        <rFont val="Arial"/>
        <family val="2"/>
      </rPr>
      <t>²</t>
    </r>
    <r>
      <rPr>
        <sz val="10"/>
        <rFont val="Arial"/>
        <family val="2"/>
      </rPr>
      <t>-</t>
    </r>
    <r>
      <rPr>
        <vertAlign val="superscript"/>
        <sz val="10"/>
        <rFont val="Arial"/>
        <family val="2"/>
      </rPr>
      <t>°</t>
    </r>
    <r>
      <rPr>
        <sz val="10"/>
        <rFont val="Arial"/>
        <family val="2"/>
      </rPr>
      <t>F)</t>
    </r>
  </si>
  <si>
    <r>
      <t>@ °</t>
    </r>
    <r>
      <rPr>
        <sz val="10"/>
        <rFont val="Arial"/>
        <family val="2"/>
      </rPr>
      <t>C</t>
    </r>
  </si>
  <si>
    <t>@ °K</t>
  </si>
  <si>
    <r>
      <t>Kcal/(h-m²-</t>
    </r>
    <r>
      <rPr>
        <sz val="10"/>
        <rFont val="Arial"/>
        <family val="2"/>
      </rPr>
      <t>°</t>
    </r>
    <r>
      <rPr>
        <sz val="10"/>
        <rFont val="Arial"/>
        <family val="2"/>
      </rPr>
      <t>C)</t>
    </r>
  </si>
  <si>
    <r>
      <t>°</t>
    </r>
    <r>
      <rPr>
        <sz val="10"/>
        <rFont val="Arial"/>
        <family val="2"/>
      </rPr>
      <t>C</t>
    </r>
  </si>
  <si>
    <t>°K</t>
  </si>
  <si>
    <r>
      <t xml:space="preserve">H2S CONCENTRATION (ppm) : </t>
    </r>
    <r>
      <rPr>
        <sz val="6"/>
        <rFont val="Arial"/>
        <family val="2"/>
      </rPr>
      <t>(6.12.1.12)</t>
    </r>
  </si>
  <si>
    <r>
      <t>THREADED CONS FOR PIPELINE SERVICE &amp; &lt; 50°C</t>
    </r>
    <r>
      <rPr>
        <sz val="6"/>
        <rFont val="Arial"/>
        <family val="2"/>
      </rPr>
      <t xml:space="preserve"> (6.4.3.2)</t>
    </r>
  </si>
  <si>
    <r>
      <t>REDUCED-HARDNESS MATERIALS REQ'D</t>
    </r>
    <r>
      <rPr>
        <sz val="6"/>
        <rFont val="Arial"/>
        <family val="2"/>
      </rPr>
      <t xml:space="preserve"> (6.12.1.12.1)</t>
    </r>
  </si>
  <si>
    <r>
      <t>NON-GROUT CONSTRUCTION :</t>
    </r>
    <r>
      <rPr>
        <sz val="6"/>
        <rFont val="Arial"/>
        <family val="2"/>
      </rPr>
      <t xml:space="preserve"> (7.3.13)</t>
    </r>
  </si>
  <si>
    <r>
      <t xml:space="preserve">CASING RETIREMENT THICKNESS DRAWING </t>
    </r>
    <r>
      <rPr>
        <sz val="6"/>
        <rFont val="Arial"/>
        <family val="2"/>
      </rPr>
      <t>(10.3.2.3)</t>
    </r>
  </si>
  <si>
    <r>
      <t xml:space="preserve">FLANGES RQD IN PLACE OF SKT WELD UNIONS </t>
    </r>
    <r>
      <rPr>
        <sz val="6"/>
        <rFont val="Arial"/>
        <family val="2"/>
      </rPr>
      <t>(7.5.2.8)</t>
    </r>
  </si>
  <si>
    <t>in.</t>
  </si>
  <si>
    <r>
      <t>in.</t>
    </r>
    <r>
      <rPr>
        <vertAlign val="superscript"/>
        <sz val="10"/>
        <rFont val="Arial"/>
        <family val="2"/>
      </rPr>
      <t>²</t>
    </r>
  </si>
  <si>
    <r>
      <t>in.</t>
    </r>
    <r>
      <rPr>
        <vertAlign val="superscript"/>
        <sz val="10"/>
        <rFont val="Arial"/>
        <family val="2"/>
      </rPr>
      <t>³</t>
    </r>
  </si>
  <si>
    <t>Energy Infrastructures Ltd.</t>
  </si>
  <si>
    <t>3rd Fuel Transfer Booster</t>
  </si>
  <si>
    <t>P-30</t>
  </si>
  <si>
    <t>Booster, storage tanks to transfer pump</t>
  </si>
  <si>
    <t>P0</t>
  </si>
  <si>
    <t>ISSUED FOR APPROVAL</t>
  </si>
  <si>
    <t>G.S.</t>
  </si>
  <si>
    <t>PROPOSAL</t>
  </si>
  <si>
    <t>API-610</t>
  </si>
  <si>
    <t>Energy Infrastructure LTD.</t>
  </si>
  <si>
    <t>Booster pump, tanks to transfer pumps</t>
  </si>
  <si>
    <t>Gas-Oil, Kerosene, Gasoline</t>
  </si>
  <si>
    <t>10</t>
  </si>
  <si>
    <t>INTERMITTENT</t>
  </si>
  <si>
    <t>1/h</t>
  </si>
  <si>
    <t>Top of Foundation</t>
  </si>
  <si>
    <t>OUTDOOR</t>
  </si>
  <si>
    <t>GRADE</t>
  </si>
  <si>
    <t>VS6</t>
  </si>
  <si>
    <t>RF</t>
  </si>
  <si>
    <t>SIDE</t>
  </si>
  <si>
    <t>10"</t>
  </si>
  <si>
    <t>8"</t>
  </si>
  <si>
    <t>SUMP COVER PLATE</t>
  </si>
  <si>
    <t>S-6</t>
  </si>
  <si>
    <t>NO</t>
  </si>
  <si>
    <t>MULTIPLE VOLUTE</t>
  </si>
  <si>
    <t>YES</t>
  </si>
  <si>
    <t>EXPORT</t>
  </si>
  <si>
    <t>FLANGED</t>
  </si>
  <si>
    <t>C.S</t>
  </si>
  <si>
    <t>Filled Carbon</t>
  </si>
  <si>
    <t>12% CHR</t>
  </si>
  <si>
    <t>Yes</t>
  </si>
  <si>
    <t>ACCORDING TO EXISTING PUMPS ATTACHED DRAWINGS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</si>
</sst>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
    <numFmt numFmtId="166" formatCode="B1dd\-mmm\-yy"/>
  </numFmts>
  <fonts count="80" x14ac:knownFonts="1">
    <font>
      <sz val="10"/>
      <name val="Arial"/>
      <family val="2"/>
    </font>
    <font>
      <b/>
      <sz val="10"/>
      <name val="Arial"/>
      <family val="2"/>
    </font>
    <font>
      <sz val="10"/>
      <name val="Arial"/>
      <family val="2"/>
    </font>
    <font>
      <sz val="7"/>
      <color indexed="17"/>
      <name val="Arial"/>
      <family val="2"/>
    </font>
    <font>
      <sz val="7"/>
      <name val="Arial"/>
      <family val="2"/>
    </font>
    <font>
      <b/>
      <sz val="10"/>
      <name val="MS Sans Serif"/>
      <family val="2"/>
    </font>
    <font>
      <b/>
      <sz val="7"/>
      <name val="Arial"/>
      <family val="2"/>
    </font>
    <font>
      <sz val="7"/>
      <color indexed="12"/>
      <name val="Arial"/>
      <family val="2"/>
    </font>
    <font>
      <b/>
      <sz val="7"/>
      <name val="Arial"/>
      <family val="2"/>
    </font>
    <font>
      <sz val="7"/>
      <name val="Arial"/>
      <family val="2"/>
    </font>
    <font>
      <sz val="7"/>
      <color indexed="17"/>
      <name val="Arial"/>
      <family val="2"/>
    </font>
    <font>
      <sz val="7"/>
      <color indexed="10"/>
      <name val="Arial"/>
      <family val="2"/>
    </font>
    <font>
      <b/>
      <sz val="7"/>
      <color indexed="17"/>
      <name val="Arial"/>
      <family val="2"/>
    </font>
    <font>
      <b/>
      <sz val="7"/>
      <color indexed="12"/>
      <name val="Arial"/>
      <family val="2"/>
    </font>
    <font>
      <b/>
      <sz val="7"/>
      <color indexed="8"/>
      <name val="Arial"/>
      <family val="2"/>
    </font>
    <font>
      <sz val="10"/>
      <color indexed="12"/>
      <name val="Arial"/>
      <family val="2"/>
    </font>
    <font>
      <sz val="10"/>
      <color indexed="12"/>
      <name val="MS Sans Serif"/>
      <family val="2"/>
    </font>
    <font>
      <b/>
      <sz val="10"/>
      <name val="MS Sans Serif"/>
      <family val="2"/>
    </font>
    <font>
      <sz val="7"/>
      <color indexed="8"/>
      <name val="Arial"/>
      <family val="2"/>
    </font>
    <font>
      <sz val="10"/>
      <name val="Times New Roman"/>
      <family val="1"/>
    </font>
    <font>
      <b/>
      <sz val="9"/>
      <name val="Arial"/>
      <family val="2"/>
    </font>
    <font>
      <sz val="10"/>
      <name val="Arial"/>
      <family val="2"/>
    </font>
    <font>
      <sz val="9"/>
      <name val="Times New Roman"/>
      <family val="1"/>
    </font>
    <font>
      <b/>
      <sz val="14"/>
      <name val="Times New Roman"/>
      <family val="1"/>
    </font>
    <font>
      <sz val="9"/>
      <name val="Arial"/>
      <family val="2"/>
    </font>
    <font>
      <sz val="8"/>
      <name val="Wingdings"/>
      <charset val="2"/>
    </font>
    <font>
      <sz val="8"/>
      <name val="Times New Roman"/>
      <family val="1"/>
    </font>
    <font>
      <sz val="5"/>
      <name val="Small Fonts"/>
      <family val="2"/>
    </font>
    <font>
      <sz val="6.5"/>
      <name val="Arial"/>
      <family val="2"/>
    </font>
    <font>
      <sz val="5"/>
      <name val="Arial"/>
      <family val="2"/>
    </font>
    <font>
      <sz val="8"/>
      <name val="Arial"/>
      <family val="2"/>
    </font>
    <font>
      <b/>
      <sz val="10"/>
      <color indexed="8"/>
      <name val="Arial"/>
      <family val="2"/>
    </font>
    <font>
      <b/>
      <sz val="10"/>
      <name val="Arial"/>
      <family val="2"/>
    </font>
    <font>
      <vertAlign val="subscript"/>
      <sz val="7"/>
      <name val="Arial"/>
      <family val="2"/>
    </font>
    <font>
      <vertAlign val="superscript"/>
      <sz val="9"/>
      <name val="Arial"/>
      <family val="2"/>
    </font>
    <font>
      <sz val="10"/>
      <name val="MS Sans Serif"/>
      <family val="2"/>
    </font>
    <font>
      <b/>
      <sz val="8"/>
      <name val="Arial"/>
      <family val="2"/>
    </font>
    <font>
      <sz val="9.5"/>
      <name val="Arial"/>
      <family val="2"/>
    </font>
    <font>
      <sz val="7"/>
      <name val="Wingdings"/>
      <charset val="2"/>
    </font>
    <font>
      <b/>
      <sz val="7"/>
      <name val="Wingdings"/>
      <charset val="2"/>
    </font>
    <font>
      <sz val="6"/>
      <name val="Arial"/>
      <family val="2"/>
    </font>
    <font>
      <sz val="8"/>
      <color indexed="10"/>
      <name val="Arial"/>
      <family val="2"/>
    </font>
    <font>
      <sz val="8"/>
      <color indexed="12"/>
      <name val="Arial"/>
      <family val="2"/>
    </font>
    <font>
      <sz val="8"/>
      <color indexed="17"/>
      <name val="Arial"/>
      <family val="2"/>
    </font>
    <font>
      <b/>
      <sz val="10"/>
      <color indexed="12"/>
      <name val="Arial"/>
      <family val="2"/>
    </font>
    <font>
      <b/>
      <sz val="10"/>
      <color indexed="10"/>
      <name val="Arial"/>
      <family val="2"/>
    </font>
    <font>
      <vertAlign val="superscript"/>
      <sz val="10"/>
      <name val="Arial"/>
      <family val="2"/>
    </font>
    <font>
      <vertAlign val="superscript"/>
      <sz val="10"/>
      <name val="MS Sans Serif"/>
      <family val="2"/>
    </font>
    <font>
      <b/>
      <sz val="10"/>
      <name val="Wingdings"/>
      <charset val="2"/>
    </font>
    <font>
      <sz val="10"/>
      <name val="Arial"/>
      <family val="2"/>
    </font>
    <font>
      <b/>
      <i/>
      <sz val="10"/>
      <name val="Arial"/>
      <family val="2"/>
    </font>
    <font>
      <sz val="7"/>
      <name val="Symbol"/>
      <family val="1"/>
      <charset val="2"/>
    </font>
    <font>
      <b/>
      <sz val="7"/>
      <color indexed="30"/>
      <name val="Arial"/>
      <family val="2"/>
    </font>
    <font>
      <sz val="8"/>
      <color indexed="30"/>
      <name val="Arial"/>
      <family val="2"/>
    </font>
    <font>
      <sz val="7"/>
      <color indexed="30"/>
      <name val="Arial"/>
      <family val="2"/>
    </font>
    <font>
      <sz val="8"/>
      <name val="Arial"/>
      <family val="2"/>
    </font>
    <font>
      <i/>
      <sz val="8"/>
      <name val="Arial"/>
      <family val="2"/>
    </font>
    <font>
      <i/>
      <vertAlign val="subscript"/>
      <sz val="8"/>
      <name val="Arial"/>
      <family val="2"/>
    </font>
    <font>
      <sz val="7"/>
      <name val="Arial"/>
      <family val="2"/>
    </font>
    <font>
      <b/>
      <sz val="7"/>
      <name val="Arial"/>
      <family val="2"/>
    </font>
    <font>
      <i/>
      <sz val="7"/>
      <name val="Arial"/>
      <family val="2"/>
    </font>
    <font>
      <sz val="10"/>
      <name val="Symbol"/>
      <family val="1"/>
      <charset val="2"/>
    </font>
    <font>
      <b/>
      <sz val="7"/>
      <color indexed="12"/>
      <name val="Arial"/>
      <family val="2"/>
    </font>
    <font>
      <sz val="7"/>
      <color indexed="12"/>
      <name val="Arial"/>
      <family val="2"/>
    </font>
    <font>
      <sz val="8"/>
      <name val="Symbol"/>
      <family val="1"/>
      <charset val="2"/>
    </font>
    <font>
      <sz val="7"/>
      <name val="Arial"/>
      <family val="2"/>
    </font>
    <font>
      <b/>
      <sz val="7"/>
      <color indexed="22"/>
      <name val="Arial"/>
      <family val="2"/>
    </font>
    <font>
      <sz val="10"/>
      <name val="MS Sans Serif"/>
    </font>
    <font>
      <sz val="8"/>
      <name val="MS Sans Serif"/>
    </font>
    <font>
      <b/>
      <vertAlign val="superscript"/>
      <sz val="14"/>
      <name val="Arial"/>
      <family val="2"/>
    </font>
    <font>
      <b/>
      <sz val="14"/>
      <name val="Arial"/>
      <family val="2"/>
    </font>
    <font>
      <sz val="11"/>
      <name val="Arial"/>
      <family val="2"/>
    </font>
    <font>
      <strike/>
      <sz val="7"/>
      <name val="Arial"/>
      <family val="2"/>
    </font>
    <font>
      <b/>
      <strike/>
      <sz val="7"/>
      <color indexed="12"/>
      <name val="Arial"/>
      <family val="2"/>
    </font>
    <font>
      <strike/>
      <sz val="7"/>
      <name val="Arial"/>
      <family val="2"/>
    </font>
    <font>
      <sz val="10"/>
      <name val="Arial"/>
      <family val="2"/>
    </font>
    <font>
      <strike/>
      <sz val="7"/>
      <color indexed="10"/>
      <name val="Arial"/>
      <family val="2"/>
    </font>
    <font>
      <strike/>
      <sz val="10"/>
      <name val="Arial"/>
      <family val="2"/>
    </font>
    <font>
      <sz val="10"/>
      <name val="Calibri"/>
      <family val="2"/>
    </font>
    <font>
      <b/>
      <i/>
      <sz val="8"/>
      <color rgb="FF0070C0"/>
      <name val="Arial"/>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9"/>
      </patternFill>
    </fill>
    <fill>
      <patternFill patternType="solid">
        <fgColor indexed="26"/>
        <bgColor indexed="64"/>
      </patternFill>
    </fill>
    <fill>
      <patternFill patternType="solid">
        <fgColor indexed="47"/>
        <bgColor indexed="64"/>
      </patternFill>
    </fill>
    <fill>
      <patternFill patternType="solid">
        <fgColor indexed="65"/>
        <bgColor indexed="64"/>
      </patternFill>
    </fill>
    <fill>
      <patternFill patternType="solid">
        <fgColor indexed="55"/>
        <bgColor indexed="64"/>
      </patternFill>
    </fill>
    <fill>
      <patternFill patternType="solid">
        <fgColor rgb="FFFFFF00"/>
        <bgColor indexed="64"/>
      </patternFill>
    </fill>
  </fills>
  <borders count="76">
    <border>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8"/>
      </bottom>
      <diagonal/>
    </border>
    <border>
      <left/>
      <right/>
      <top/>
      <bottom style="hair">
        <color indexed="8"/>
      </bottom>
      <diagonal/>
    </border>
    <border>
      <left/>
      <right style="thin">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7">
    <xf numFmtId="0" fontId="0" fillId="0" borderId="0"/>
    <xf numFmtId="0" fontId="19" fillId="0" borderId="1" applyNumberFormat="0" applyFill="0" applyBorder="0" applyAlignment="0" applyProtection="0">
      <protection locked="0"/>
    </xf>
    <xf numFmtId="0" fontId="35" fillId="0" borderId="0"/>
    <xf numFmtId="0" fontId="67" fillId="0" borderId="0"/>
    <xf numFmtId="0" fontId="35" fillId="0" borderId="0"/>
    <xf numFmtId="0" fontId="2" fillId="0" borderId="0"/>
    <xf numFmtId="0" fontId="35" fillId="0" borderId="0"/>
  </cellStyleXfs>
  <cellXfs count="922">
    <xf numFmtId="0" fontId="0" fillId="0" borderId="0" xfId="0"/>
    <xf numFmtId="49" fontId="9" fillId="0" borderId="2" xfId="0" applyNumberFormat="1" applyFont="1" applyBorder="1"/>
    <xf numFmtId="49" fontId="9" fillId="0" borderId="2" xfId="0" applyNumberFormat="1" applyFont="1" applyBorder="1" applyAlignment="1">
      <alignment horizontal="left"/>
    </xf>
    <xf numFmtId="49" fontId="0" fillId="0" borderId="0" xfId="0" applyNumberFormat="1"/>
    <xf numFmtId="49" fontId="9" fillId="0" borderId="0" xfId="0" applyNumberFormat="1" applyFont="1"/>
    <xf numFmtId="49" fontId="9" fillId="0" borderId="0" xfId="0" applyNumberFormat="1" applyFont="1" applyAlignment="1">
      <alignment horizontal="left"/>
    </xf>
    <xf numFmtId="49" fontId="10" fillId="0" borderId="0" xfId="0" applyNumberFormat="1" applyFont="1" applyAlignment="1">
      <alignment horizontal="left"/>
    </xf>
    <xf numFmtId="49" fontId="10" fillId="0" borderId="0" xfId="0" applyNumberFormat="1" applyFont="1" applyAlignment="1">
      <alignment horizontal="centerContinuous"/>
    </xf>
    <xf numFmtId="49" fontId="8" fillId="0" borderId="3" xfId="0" applyNumberFormat="1" applyFont="1" applyBorder="1" applyAlignment="1">
      <alignment horizontal="center" vertical="center"/>
    </xf>
    <xf numFmtId="49" fontId="9" fillId="0" borderId="3" xfId="0" applyNumberFormat="1" applyFont="1" applyBorder="1"/>
    <xf numFmtId="49" fontId="9" fillId="0" borderId="4" xfId="0" applyNumberFormat="1" applyFont="1" applyBorder="1"/>
    <xf numFmtId="49" fontId="18" fillId="0" borderId="0" xfId="0" applyNumberFormat="1" applyFont="1" applyAlignment="1">
      <alignment horizontal="left"/>
    </xf>
    <xf numFmtId="49" fontId="7" fillId="0" borderId="0" xfId="0" applyNumberFormat="1" applyFont="1" applyAlignment="1">
      <alignment horizontal="left"/>
    </xf>
    <xf numFmtId="49" fontId="18" fillId="0" borderId="5" xfId="0" applyNumberFormat="1" applyFont="1" applyBorder="1" applyAlignment="1">
      <alignment horizontal="left"/>
    </xf>
    <xf numFmtId="49" fontId="11" fillId="0" borderId="0" xfId="0" applyNumberFormat="1" applyFont="1" applyAlignment="1">
      <alignment horizontal="left"/>
    </xf>
    <xf numFmtId="49" fontId="9" fillId="0" borderId="6" xfId="0" applyNumberFormat="1" applyFont="1" applyBorder="1"/>
    <xf numFmtId="49" fontId="9" fillId="0" borderId="3" xfId="0" applyNumberFormat="1" applyFont="1" applyBorder="1" applyAlignment="1">
      <alignment horizontal="left"/>
    </xf>
    <xf numFmtId="49" fontId="7" fillId="0" borderId="0" xfId="0" applyNumberFormat="1" applyFont="1"/>
    <xf numFmtId="49" fontId="8" fillId="0" borderId="0" xfId="0" applyNumberFormat="1" applyFont="1" applyAlignment="1" applyProtection="1">
      <alignment horizontal="center" vertical="center"/>
      <protection locked="0"/>
    </xf>
    <xf numFmtId="49" fontId="8" fillId="0" borderId="0" xfId="0" applyNumberFormat="1" applyFont="1" applyAlignment="1">
      <alignment horizontal="center" vertical="center"/>
    </xf>
    <xf numFmtId="49" fontId="14" fillId="0" borderId="5" xfId="0" applyNumberFormat="1" applyFont="1" applyBorder="1" applyAlignment="1">
      <alignment horizontal="centerContinuous" vertical="center"/>
    </xf>
    <xf numFmtId="49" fontId="12" fillId="0" borderId="0" xfId="0" applyNumberFormat="1" applyFont="1" applyAlignment="1">
      <alignment horizontal="left"/>
    </xf>
    <xf numFmtId="49" fontId="9" fillId="0" borderId="5" xfId="0" applyNumberFormat="1" applyFont="1" applyBorder="1" applyAlignment="1">
      <alignment horizontal="left"/>
    </xf>
    <xf numFmtId="49" fontId="8" fillId="0" borderId="0" xfId="0" applyNumberFormat="1" applyFont="1" applyAlignment="1">
      <alignment horizontal="centerContinuous" vertical="center"/>
    </xf>
    <xf numFmtId="49" fontId="8" fillId="0" borderId="5" xfId="0" applyNumberFormat="1" applyFont="1" applyBorder="1" applyAlignment="1">
      <alignment horizontal="centerContinuous" vertical="center"/>
    </xf>
    <xf numFmtId="49" fontId="9" fillId="0" borderId="0" xfId="0" applyNumberFormat="1" applyFont="1" applyAlignment="1">
      <alignment horizontal="centerContinuous"/>
    </xf>
    <xf numFmtId="49" fontId="8" fillId="0" borderId="0" xfId="0" applyNumberFormat="1" applyFont="1" applyAlignment="1">
      <alignment horizontal="left"/>
    </xf>
    <xf numFmtId="49" fontId="4" fillId="0" borderId="4" xfId="0" applyNumberFormat="1" applyFont="1" applyBorder="1"/>
    <xf numFmtId="49" fontId="16" fillId="0" borderId="7" xfId="0" applyNumberFormat="1" applyFont="1" applyBorder="1"/>
    <xf numFmtId="49" fontId="15" fillId="0" borderId="2" xfId="0" applyNumberFormat="1" applyFont="1" applyBorder="1"/>
    <xf numFmtId="49" fontId="10" fillId="0" borderId="2" xfId="0" applyNumberFormat="1" applyFont="1" applyBorder="1"/>
    <xf numFmtId="49" fontId="4" fillId="0" borderId="8" xfId="0" applyNumberFormat="1" applyFont="1" applyBorder="1"/>
    <xf numFmtId="49" fontId="15" fillId="0" borderId="0" xfId="0" applyNumberFormat="1" applyFont="1" applyAlignment="1">
      <alignment horizontal="centerContinuous"/>
    </xf>
    <xf numFmtId="49" fontId="17" fillId="0" borderId="9" xfId="0" applyNumberFormat="1" applyFont="1" applyBorder="1" applyAlignment="1">
      <alignment horizontal="centerContinuous"/>
    </xf>
    <xf numFmtId="49" fontId="15" fillId="0" borderId="3" xfId="0" applyNumberFormat="1" applyFont="1" applyBorder="1" applyAlignment="1">
      <alignment horizontal="centerContinuous"/>
    </xf>
    <xf numFmtId="49" fontId="6" fillId="0" borderId="3" xfId="0" applyNumberFormat="1" applyFont="1" applyBorder="1" applyAlignment="1">
      <alignment horizontal="center" vertical="center"/>
    </xf>
    <xf numFmtId="49" fontId="7" fillId="0" borderId="3" xfId="0" applyNumberFormat="1" applyFont="1" applyBorder="1"/>
    <xf numFmtId="49" fontId="11" fillId="0" borderId="3" xfId="0" applyNumberFormat="1" applyFont="1" applyBorder="1"/>
    <xf numFmtId="49" fontId="7" fillId="0" borderId="3" xfId="0" applyNumberFormat="1" applyFont="1" applyBorder="1" applyAlignment="1">
      <alignment horizontal="left"/>
    </xf>
    <xf numFmtId="49" fontId="11" fillId="0" borderId="0" xfId="0" applyNumberFormat="1" applyFont="1"/>
    <xf numFmtId="49" fontId="7" fillId="0" borderId="0" xfId="0" applyNumberFormat="1" applyFont="1" applyAlignment="1">
      <alignment horizontal="centerContinuous"/>
    </xf>
    <xf numFmtId="49" fontId="11" fillId="0" borderId="0" xfId="0" applyNumberFormat="1" applyFont="1" applyAlignment="1">
      <alignment horizontal="centerContinuous"/>
    </xf>
    <xf numFmtId="0" fontId="19" fillId="0" borderId="0" xfId="0" applyFont="1"/>
    <xf numFmtId="0" fontId="19" fillId="0" borderId="10" xfId="0" applyFont="1" applyBorder="1"/>
    <xf numFmtId="0" fontId="19" fillId="0" borderId="11" xfId="0" applyFont="1" applyBorder="1"/>
    <xf numFmtId="0" fontId="19" fillId="0" borderId="12" xfId="0" applyFont="1" applyBorder="1"/>
    <xf numFmtId="0" fontId="19" fillId="0" borderId="13" xfId="0" applyFont="1" applyBorder="1"/>
    <xf numFmtId="0" fontId="19" fillId="0" borderId="0" xfId="0" applyFont="1" applyAlignment="1">
      <alignment horizontal="centerContinuous"/>
    </xf>
    <xf numFmtId="0" fontId="19" fillId="0" borderId="1" xfId="0" applyFont="1" applyBorder="1"/>
    <xf numFmtId="0" fontId="20" fillId="0" borderId="13" xfId="0" applyFont="1" applyBorder="1" applyAlignment="1">
      <alignment horizontal="centerContinuous"/>
    </xf>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Alignment="1">
      <alignment horizontal="centerContinuous"/>
    </xf>
    <xf numFmtId="0" fontId="23" fillId="0" borderId="1" xfId="0" applyFont="1" applyBorder="1" applyAlignment="1">
      <alignment horizontal="centerContinuous"/>
    </xf>
    <xf numFmtId="0" fontId="19" fillId="0" borderId="0" xfId="0" applyFont="1" applyProtection="1">
      <protection locked="0"/>
    </xf>
    <xf numFmtId="0" fontId="1" fillId="0" borderId="0" xfId="0" applyFont="1" applyAlignment="1" applyProtection="1">
      <alignment horizontal="right"/>
      <protection locked="0"/>
    </xf>
    <xf numFmtId="0" fontId="1" fillId="0" borderId="0" xfId="0" applyFont="1" applyAlignment="1">
      <alignment horizontal="centerContinuous"/>
    </xf>
    <xf numFmtId="0" fontId="21" fillId="0" borderId="0" xfId="0" applyFont="1"/>
    <xf numFmtId="0" fontId="24" fillId="0" borderId="0" xfId="0" applyFont="1"/>
    <xf numFmtId="0" fontId="19" fillId="0" borderId="0" xfId="0" applyFont="1" applyAlignment="1" applyProtection="1">
      <alignment horizontal="centerContinuous"/>
      <protection locked="0"/>
    </xf>
    <xf numFmtId="0" fontId="1" fillId="0" borderId="0" xfId="0" applyFont="1"/>
    <xf numFmtId="0" fontId="21" fillId="0" borderId="0" xfId="0" applyFont="1" applyProtection="1">
      <protection locked="0"/>
    </xf>
    <xf numFmtId="0" fontId="19" fillId="0" borderId="13" xfId="0" applyFont="1" applyBorder="1" applyAlignment="1">
      <alignment horizontal="centerContinuous"/>
    </xf>
    <xf numFmtId="0" fontId="5" fillId="0" borderId="0" xfId="0" applyFont="1"/>
    <xf numFmtId="0" fontId="1" fillId="0" borderId="0" xfId="0" applyFont="1" applyAlignment="1">
      <alignment horizontal="right"/>
    </xf>
    <xf numFmtId="0" fontId="25" fillId="0" borderId="13" xfId="0" applyFont="1" applyBorder="1" applyProtection="1">
      <protection locked="0"/>
    </xf>
    <xf numFmtId="0" fontId="25" fillId="0" borderId="0" xfId="0" applyFont="1" applyProtection="1">
      <protection locked="0"/>
    </xf>
    <xf numFmtId="0" fontId="26" fillId="0" borderId="0" xfId="0" applyFont="1" applyAlignment="1">
      <alignment horizontal="center" vertical="top"/>
    </xf>
    <xf numFmtId="0" fontId="27" fillId="0" borderId="0" xfId="0" applyFont="1" applyAlignment="1">
      <alignment vertical="top"/>
    </xf>
    <xf numFmtId="0" fontId="26" fillId="0" borderId="0" xfId="0" applyFont="1"/>
    <xf numFmtId="0" fontId="27" fillId="0" borderId="0" xfId="0" applyFont="1" applyAlignment="1">
      <alignment horizontal="centerContinuous" vertical="top" wrapText="1"/>
    </xf>
    <xf numFmtId="0" fontId="26" fillId="0" borderId="0" xfId="0" applyFont="1" applyAlignment="1">
      <alignment horizontal="centerContinuous" wrapText="1"/>
    </xf>
    <xf numFmtId="0" fontId="26" fillId="0" borderId="13" xfId="0" applyFont="1" applyBorder="1"/>
    <xf numFmtId="49" fontId="3" fillId="0" borderId="2" xfId="0" applyNumberFormat="1" applyFont="1" applyBorder="1"/>
    <xf numFmtId="49" fontId="9" fillId="0" borderId="2" xfId="0" applyNumberFormat="1" applyFont="1" applyBorder="1" applyAlignment="1" applyProtection="1">
      <alignment horizontal="left"/>
      <protection locked="0"/>
    </xf>
    <xf numFmtId="49" fontId="9" fillId="0" borderId="2" xfId="0" applyNumberFormat="1" applyFont="1" applyBorder="1" applyProtection="1">
      <protection locked="0"/>
    </xf>
    <xf numFmtId="49" fontId="9" fillId="0" borderId="0" xfId="0" applyNumberFormat="1" applyFont="1" applyAlignment="1" applyProtection="1">
      <alignment horizontal="centerContinuous"/>
      <protection locked="0"/>
    </xf>
    <xf numFmtId="49" fontId="31" fillId="0" borderId="0" xfId="0" applyNumberFormat="1" applyFont="1" applyAlignment="1">
      <alignment horizontal="centerContinuous"/>
    </xf>
    <xf numFmtId="49" fontId="3" fillId="0" borderId="0" xfId="0" applyNumberFormat="1" applyFont="1" applyAlignment="1">
      <alignment horizontal="centerContinuous"/>
    </xf>
    <xf numFmtId="49" fontId="4" fillId="0" borderId="5" xfId="0" applyNumberFormat="1" applyFont="1" applyBorder="1" applyAlignment="1">
      <alignment horizontal="centerContinuous"/>
    </xf>
    <xf numFmtId="49" fontId="0" fillId="0" borderId="9" xfId="0" applyNumberFormat="1" applyBorder="1"/>
    <xf numFmtId="49" fontId="0" fillId="0" borderId="14" xfId="0" applyNumberFormat="1" applyBorder="1"/>
    <xf numFmtId="49" fontId="0" fillId="0" borderId="3" xfId="0" applyNumberFormat="1" applyBorder="1"/>
    <xf numFmtId="49" fontId="0" fillId="0" borderId="5" xfId="0" applyNumberFormat="1" applyBorder="1"/>
    <xf numFmtId="49" fontId="24" fillId="0" borderId="0" xfId="0" applyNumberFormat="1" applyFont="1"/>
    <xf numFmtId="49" fontId="9" fillId="0" borderId="9" xfId="0" applyNumberFormat="1" applyFont="1" applyBorder="1"/>
    <xf numFmtId="49" fontId="9" fillId="0" borderId="15" xfId="0" applyNumberFormat="1" applyFont="1" applyBorder="1" applyAlignment="1">
      <alignment horizontal="center"/>
    </xf>
    <xf numFmtId="49" fontId="9" fillId="0" borderId="16" xfId="0" applyNumberFormat="1" applyFont="1" applyBorder="1" applyAlignment="1">
      <alignment horizontal="center"/>
    </xf>
    <xf numFmtId="0" fontId="24" fillId="0" borderId="17" xfId="0" applyFont="1" applyBorder="1" applyAlignment="1">
      <alignment horizontal="centerContinuous" vertical="center"/>
    </xf>
    <xf numFmtId="0" fontId="24" fillId="0" borderId="18" xfId="0" applyFont="1" applyBorder="1" applyAlignment="1">
      <alignment horizontal="centerContinuous" vertical="center"/>
    </xf>
    <xf numFmtId="0" fontId="24" fillId="0" borderId="19" xfId="0" applyFont="1" applyBorder="1" applyAlignment="1">
      <alignment horizontal="centerContinuous" vertical="center"/>
    </xf>
    <xf numFmtId="49" fontId="18" fillId="0" borderId="0" xfId="0" applyNumberFormat="1" applyFont="1" applyAlignment="1" applyProtection="1">
      <alignment horizontal="left"/>
      <protection locked="0"/>
    </xf>
    <xf numFmtId="49" fontId="18" fillId="0" borderId="9" xfId="0" applyNumberFormat="1" applyFont="1" applyBorder="1" applyAlignment="1">
      <alignment horizontal="left"/>
    </xf>
    <xf numFmtId="49" fontId="12" fillId="0" borderId="0" xfId="0" applyNumberFormat="1" applyFont="1" applyAlignment="1">
      <alignment vertical="center"/>
    </xf>
    <xf numFmtId="49" fontId="18" fillId="0" borderId="5" xfId="0" applyNumberFormat="1" applyFont="1" applyBorder="1" applyAlignment="1">
      <alignment horizontal="left" vertical="center"/>
    </xf>
    <xf numFmtId="0" fontId="9" fillId="0" borderId="0" xfId="0" applyFont="1"/>
    <xf numFmtId="0" fontId="9" fillId="0" borderId="3" xfId="0" applyFont="1" applyBorder="1"/>
    <xf numFmtId="49" fontId="8" fillId="0" borderId="0" xfId="0" applyNumberFormat="1" applyFont="1"/>
    <xf numFmtId="49" fontId="9" fillId="0" borderId="0" xfId="0" applyNumberFormat="1" applyFont="1" applyAlignment="1" applyProtection="1">
      <alignment horizontal="left"/>
      <protection locked="0"/>
    </xf>
    <xf numFmtId="49" fontId="9" fillId="0" borderId="5" xfId="0" applyNumberFormat="1" applyFont="1" applyBorder="1" applyAlignment="1">
      <alignment horizontal="centerContinuous"/>
    </xf>
    <xf numFmtId="0" fontId="9" fillId="0" borderId="0" xfId="0" applyFont="1" applyAlignment="1">
      <alignment horizontal="left"/>
    </xf>
    <xf numFmtId="49" fontId="7" fillId="0" borderId="9" xfId="0" applyNumberFormat="1" applyFont="1" applyBorder="1"/>
    <xf numFmtId="49" fontId="7" fillId="0" borderId="2" xfId="0" applyNumberFormat="1" applyFont="1" applyBorder="1"/>
    <xf numFmtId="49" fontId="13" fillId="0" borderId="2" xfId="0" applyNumberFormat="1" applyFont="1" applyBorder="1"/>
    <xf numFmtId="0" fontId="8" fillId="0" borderId="0" xfId="0" applyFont="1" applyAlignment="1">
      <alignment horizontal="center"/>
    </xf>
    <xf numFmtId="49" fontId="9" fillId="0" borderId="0" xfId="0" quotePrefix="1" applyNumberFormat="1" applyFont="1"/>
    <xf numFmtId="49" fontId="7" fillId="0" borderId="0" xfId="0" applyNumberFormat="1" applyFont="1" applyAlignment="1">
      <alignment horizontal="right"/>
    </xf>
    <xf numFmtId="0" fontId="8" fillId="0" borderId="0" xfId="0" applyFont="1"/>
    <xf numFmtId="0" fontId="9" fillId="0" borderId="2" xfId="0" applyFont="1" applyBorder="1"/>
    <xf numFmtId="49" fontId="18" fillId="0" borderId="2" xfId="0" applyNumberFormat="1" applyFont="1" applyBorder="1" applyAlignment="1">
      <alignment horizontal="left"/>
    </xf>
    <xf numFmtId="49" fontId="18" fillId="0" borderId="9" xfId="0" applyNumberFormat="1" applyFont="1" applyBorder="1" applyAlignment="1">
      <alignment horizontal="centerContinuous"/>
    </xf>
    <xf numFmtId="49" fontId="14" fillId="0" borderId="9" xfId="0" applyNumberFormat="1" applyFont="1" applyBorder="1" applyAlignment="1">
      <alignment horizontal="centerContinuous" vertical="center"/>
    </xf>
    <xf numFmtId="0" fontId="8" fillId="0" borderId="2" xfId="0" applyFont="1" applyBorder="1" applyAlignment="1">
      <alignment horizontal="center"/>
    </xf>
    <xf numFmtId="49" fontId="11" fillId="0" borderId="0" xfId="0" applyNumberFormat="1" applyFont="1" applyAlignment="1">
      <alignment horizontal="right"/>
    </xf>
    <xf numFmtId="0" fontId="9" fillId="0" borderId="16" xfId="0" applyFont="1" applyBorder="1" applyAlignment="1">
      <alignment horizontal="center"/>
    </xf>
    <xf numFmtId="49" fontId="4" fillId="0" borderId="2" xfId="0" applyNumberFormat="1" applyFont="1" applyBorder="1"/>
    <xf numFmtId="49" fontId="4" fillId="0" borderId="0" xfId="0" applyNumberFormat="1" applyFont="1" applyAlignment="1">
      <alignment horizontal="centerContinuous"/>
    </xf>
    <xf numFmtId="49" fontId="4" fillId="0" borderId="0" xfId="0" applyNumberFormat="1" applyFont="1"/>
    <xf numFmtId="49" fontId="9" fillId="0" borderId="0" xfId="0" applyNumberFormat="1" applyFont="1" applyAlignment="1">
      <alignment horizontal="right"/>
    </xf>
    <xf numFmtId="49" fontId="8" fillId="0" borderId="0" xfId="0" applyNumberFormat="1" applyFont="1" applyAlignment="1" applyProtection="1">
      <alignment horizontal="right" vertical="center"/>
      <protection locked="0"/>
    </xf>
    <xf numFmtId="49" fontId="8" fillId="0" borderId="0" xfId="0" applyNumberFormat="1" applyFont="1" applyAlignment="1">
      <alignment horizontal="right" vertical="center"/>
    </xf>
    <xf numFmtId="49" fontId="9" fillId="0" borderId="0" xfId="0" applyNumberFormat="1" applyFont="1" applyAlignment="1" applyProtection="1">
      <alignment horizontal="right"/>
      <protection locked="0"/>
    </xf>
    <xf numFmtId="0" fontId="8" fillId="0" borderId="0" xfId="0" applyFont="1" applyAlignment="1">
      <alignment horizontal="left"/>
    </xf>
    <xf numFmtId="0" fontId="34" fillId="0" borderId="0" xfId="0" applyFont="1"/>
    <xf numFmtId="49" fontId="0" fillId="0" borderId="0" xfId="0" applyNumberFormat="1" applyAlignment="1">
      <alignment horizontal="center"/>
    </xf>
    <xf numFmtId="2" fontId="8" fillId="0" borderId="0" xfId="0" applyNumberFormat="1" applyFont="1" applyAlignment="1">
      <alignment horizontal="center"/>
    </xf>
    <xf numFmtId="0" fontId="18" fillId="0" borderId="0" xfId="0" applyFont="1" applyAlignment="1" applyProtection="1">
      <alignment horizontal="center"/>
      <protection locked="0"/>
    </xf>
    <xf numFmtId="0" fontId="11" fillId="0" borderId="0" xfId="0" applyFont="1" applyAlignment="1">
      <alignment horizontal="left"/>
    </xf>
    <xf numFmtId="0" fontId="18" fillId="0" borderId="0" xfId="0" applyFont="1" applyAlignment="1">
      <alignment horizontal="left"/>
    </xf>
    <xf numFmtId="0" fontId="10" fillId="0" borderId="0" xfId="0" applyFont="1" applyAlignment="1">
      <alignment horizontal="left"/>
    </xf>
    <xf numFmtId="49" fontId="16" fillId="0" borderId="2" xfId="0" applyNumberFormat="1" applyFont="1" applyBorder="1"/>
    <xf numFmtId="49" fontId="17" fillId="0" borderId="0" xfId="0" applyNumberFormat="1" applyFont="1" applyAlignment="1">
      <alignment horizontal="centerContinuous"/>
    </xf>
    <xf numFmtId="49" fontId="9" fillId="0" borderId="20" xfId="0" applyNumberFormat="1" applyFont="1" applyBorder="1" applyAlignment="1">
      <alignment horizontal="center"/>
    </xf>
    <xf numFmtId="49" fontId="4" fillId="0" borderId="3" xfId="0" applyNumberFormat="1" applyFont="1" applyBorder="1"/>
    <xf numFmtId="49" fontId="9" fillId="0" borderId="21" xfId="0" applyNumberFormat="1" applyFont="1" applyBorder="1" applyAlignment="1">
      <alignment horizontal="center"/>
    </xf>
    <xf numFmtId="49" fontId="9" fillId="0" borderId="22" xfId="0" applyNumberFormat="1" applyFont="1" applyBorder="1" applyAlignment="1">
      <alignment horizontal="center"/>
    </xf>
    <xf numFmtId="0" fontId="8" fillId="0" borderId="21" xfId="0" applyFont="1" applyBorder="1" applyAlignment="1">
      <alignment horizontal="center" vertical="center"/>
    </xf>
    <xf numFmtId="49" fontId="14" fillId="0" borderId="21" xfId="0" applyNumberFormat="1" applyFont="1" applyBorder="1" applyAlignment="1" applyProtection="1">
      <alignment horizontal="center" vertical="center"/>
      <protection locked="0"/>
    </xf>
    <xf numFmtId="49" fontId="9" fillId="0" borderId="23" xfId="0" applyNumberFormat="1" applyFont="1" applyBorder="1" applyAlignment="1">
      <alignment horizontal="center"/>
    </xf>
    <xf numFmtId="0" fontId="26" fillId="0" borderId="0" xfId="0" applyFont="1" applyAlignment="1">
      <alignment horizontal="center"/>
    </xf>
    <xf numFmtId="0" fontId="9" fillId="0" borderId="0" xfId="4" applyFont="1" applyAlignment="1" applyProtection="1">
      <alignment vertical="center"/>
      <protection locked="0"/>
    </xf>
    <xf numFmtId="0" fontId="9" fillId="0" borderId="0" xfId="4" quotePrefix="1" applyFont="1" applyAlignment="1" applyProtection="1">
      <alignment horizontal="left" vertical="center"/>
      <protection locked="0"/>
    </xf>
    <xf numFmtId="0" fontId="9" fillId="0" borderId="0" xfId="4" quotePrefix="1" applyFont="1" applyAlignment="1">
      <alignment horizontal="left" vertical="center"/>
    </xf>
    <xf numFmtId="0" fontId="9" fillId="0" borderId="0" xfId="4" applyFont="1"/>
    <xf numFmtId="0" fontId="9" fillId="0" borderId="0" xfId="4" quotePrefix="1" applyFont="1" applyAlignment="1">
      <alignment horizontal="left"/>
    </xf>
    <xf numFmtId="49" fontId="9" fillId="0" borderId="0" xfId="0" applyNumberFormat="1" applyFont="1" applyAlignment="1">
      <alignment horizontal="left" vertical="center"/>
    </xf>
    <xf numFmtId="0" fontId="18" fillId="0" borderId="0" xfId="0" applyFont="1" applyAlignment="1" applyProtection="1">
      <alignment horizontal="left"/>
      <protection locked="0"/>
    </xf>
    <xf numFmtId="0" fontId="18" fillId="0" borderId="5" xfId="0" applyFont="1" applyBorder="1" applyAlignment="1">
      <alignment horizontal="left"/>
    </xf>
    <xf numFmtId="0" fontId="36" fillId="0" borderId="0" xfId="0" applyFont="1"/>
    <xf numFmtId="0" fontId="30" fillId="0" borderId="0" xfId="0" applyFont="1"/>
    <xf numFmtId="49" fontId="9" fillId="0" borderId="8" xfId="0" applyNumberFormat="1" applyFont="1" applyBorder="1" applyAlignment="1">
      <alignment horizontal="center"/>
    </xf>
    <xf numFmtId="49" fontId="9" fillId="0" borderId="5" xfId="0" applyNumberFormat="1" applyFont="1" applyBorder="1" applyAlignment="1">
      <alignment horizontal="center"/>
    </xf>
    <xf numFmtId="49" fontId="9" fillId="0" borderId="4" xfId="0" applyNumberFormat="1" applyFont="1" applyBorder="1" applyAlignment="1">
      <alignment horizontal="center"/>
    </xf>
    <xf numFmtId="49" fontId="9" fillId="0" borderId="0" xfId="0" applyNumberFormat="1" applyFont="1" applyAlignment="1">
      <alignment horizontal="center"/>
    </xf>
    <xf numFmtId="49" fontId="4" fillId="0" borderId="8" xfId="0" applyNumberFormat="1" applyFont="1" applyBorder="1" applyAlignment="1">
      <alignment horizontal="center"/>
    </xf>
    <xf numFmtId="49" fontId="4" fillId="0" borderId="5" xfId="0" applyNumberFormat="1" applyFont="1" applyBorder="1" applyAlignment="1">
      <alignment horizontal="center"/>
    </xf>
    <xf numFmtId="49" fontId="9" fillId="0" borderId="20" xfId="0" applyNumberFormat="1" applyFont="1" applyBorder="1" applyAlignment="1">
      <alignment horizontal="center" vertical="center"/>
    </xf>
    <xf numFmtId="49" fontId="8" fillId="0" borderId="21" xfId="0" applyNumberFormat="1" applyFont="1" applyBorder="1" applyAlignment="1">
      <alignment horizontal="center" vertical="center"/>
    </xf>
    <xf numFmtId="0" fontId="0" fillId="0" borderId="21" xfId="0" applyBorder="1" applyAlignment="1">
      <alignment horizontal="center"/>
    </xf>
    <xf numFmtId="49" fontId="9" fillId="0" borderId="21" xfId="0" applyNumberFormat="1" applyFont="1" applyBorder="1" applyAlignment="1">
      <alignment horizontal="center" vertical="center"/>
    </xf>
    <xf numFmtId="49" fontId="9" fillId="0" borderId="6" xfId="0" applyNumberFormat="1" applyFont="1" applyBorder="1" applyAlignment="1">
      <alignment horizontal="center"/>
    </xf>
    <xf numFmtId="49" fontId="0" fillId="0" borderId="4" xfId="0" applyNumberFormat="1" applyBorder="1" applyAlignment="1">
      <alignment horizontal="center"/>
    </xf>
    <xf numFmtId="49" fontId="8" fillId="0" borderId="0" xfId="0" applyNumberFormat="1" applyFont="1" applyAlignment="1">
      <alignment horizontal="centerContinuous"/>
    </xf>
    <xf numFmtId="0" fontId="21" fillId="0" borderId="9" xfId="0" applyFont="1" applyBorder="1" applyProtection="1">
      <protection locked="0"/>
    </xf>
    <xf numFmtId="0" fontId="21" fillId="0" borderId="5" xfId="0" applyFont="1" applyBorder="1" applyProtection="1">
      <protection locked="0"/>
    </xf>
    <xf numFmtId="0" fontId="21" fillId="0" borderId="24" xfId="0" applyFont="1" applyBorder="1" applyProtection="1">
      <protection locked="0"/>
    </xf>
    <xf numFmtId="0" fontId="21" fillId="0" borderId="25" xfId="0" applyFont="1" applyBorder="1" applyProtection="1">
      <protection locked="0"/>
    </xf>
    <xf numFmtId="0" fontId="21" fillId="0" borderId="26" xfId="0" applyFont="1" applyBorder="1" applyProtection="1">
      <protection locked="0"/>
    </xf>
    <xf numFmtId="0" fontId="37" fillId="0" borderId="24" xfId="0" applyFont="1" applyBorder="1" applyProtection="1">
      <protection locked="0"/>
    </xf>
    <xf numFmtId="0" fontId="37" fillId="0" borderId="26" xfId="0" applyFont="1" applyBorder="1" applyProtection="1">
      <protection locked="0"/>
    </xf>
    <xf numFmtId="0" fontId="37" fillId="0" borderId="14" xfId="0" applyFont="1" applyBorder="1" applyProtection="1">
      <protection locked="0"/>
    </xf>
    <xf numFmtId="0" fontId="37" fillId="0" borderId="3" xfId="0" applyFont="1" applyBorder="1" applyProtection="1">
      <protection locked="0"/>
    </xf>
    <xf numFmtId="0" fontId="37" fillId="0" borderId="18" xfId="0" applyFont="1" applyBorder="1" applyAlignment="1">
      <alignment horizontal="centerContinuous" vertical="center"/>
    </xf>
    <xf numFmtId="0" fontId="30" fillId="0" borderId="6" xfId="0" applyFont="1" applyBorder="1" applyAlignment="1">
      <alignment horizontal="centerContinuous"/>
    </xf>
    <xf numFmtId="0" fontId="30" fillId="0" borderId="4" xfId="0" applyFont="1" applyBorder="1" applyAlignment="1">
      <alignment horizontal="centerContinuous"/>
    </xf>
    <xf numFmtId="0" fontId="37" fillId="0" borderId="3" xfId="0" applyFont="1" applyBorder="1" applyAlignment="1">
      <alignment horizontal="centerContinuous"/>
    </xf>
    <xf numFmtId="0" fontId="30" fillId="0" borderId="3" xfId="0" applyFont="1" applyBorder="1" applyAlignment="1">
      <alignment horizontal="centerContinuous"/>
    </xf>
    <xf numFmtId="0" fontId="37" fillId="0" borderId="27" xfId="0" applyFont="1" applyBorder="1" applyAlignment="1">
      <alignment horizontal="centerContinuous"/>
    </xf>
    <xf numFmtId="0" fontId="4" fillId="0" borderId="0" xfId="0" applyFont="1"/>
    <xf numFmtId="49" fontId="4" fillId="0" borderId="0" xfId="0" applyNumberFormat="1" applyFont="1" applyAlignment="1">
      <alignment horizontal="right"/>
    </xf>
    <xf numFmtId="0" fontId="4" fillId="0" borderId="9" xfId="0" applyFont="1" applyBorder="1"/>
    <xf numFmtId="0" fontId="4" fillId="0" borderId="0" xfId="0" applyFont="1" applyAlignment="1">
      <alignment horizontal="center"/>
    </xf>
    <xf numFmtId="0" fontId="4" fillId="0" borderId="0" xfId="0" applyFont="1" applyAlignment="1">
      <alignment horizontal="centerContinuous"/>
    </xf>
    <xf numFmtId="0" fontId="38" fillId="0" borderId="0" xfId="0" applyFont="1"/>
    <xf numFmtId="0" fontId="4" fillId="0" borderId="5" xfId="0" applyFont="1" applyBorder="1"/>
    <xf numFmtId="0" fontId="4" fillId="0" borderId="28" xfId="0" applyFont="1" applyBorder="1"/>
    <xf numFmtId="0" fontId="4" fillId="0" borderId="29" xfId="0" applyFont="1" applyBorder="1"/>
    <xf numFmtId="0" fontId="4" fillId="0" borderId="24" xfId="0" applyFont="1" applyBorder="1"/>
    <xf numFmtId="0" fontId="4" fillId="0" borderId="0" xfId="0" applyFont="1" applyAlignment="1">
      <alignment horizontal="right"/>
    </xf>
    <xf numFmtId="49" fontId="4" fillId="0" borderId="9" xfId="0" applyNumberFormat="1" applyFont="1" applyBorder="1"/>
    <xf numFmtId="49" fontId="38" fillId="0" borderId="0" xfId="0" applyNumberFormat="1" applyFont="1"/>
    <xf numFmtId="49" fontId="8" fillId="0" borderId="0" xfId="0" applyNumberFormat="1" applyFont="1" applyAlignment="1">
      <alignment horizontal="right"/>
    </xf>
    <xf numFmtId="49" fontId="39"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left"/>
      <protection locked="0"/>
    </xf>
    <xf numFmtId="0" fontId="40" fillId="0" borderId="0" xfId="0" applyFont="1"/>
    <xf numFmtId="0" fontId="18" fillId="0" borderId="5" xfId="0" applyFont="1" applyBorder="1" applyAlignment="1">
      <alignment horizontal="centerContinuous"/>
    </xf>
    <xf numFmtId="49" fontId="8" fillId="0" borderId="0" xfId="0" applyNumberFormat="1" applyFont="1" applyAlignment="1" applyProtection="1">
      <alignment horizontal="center"/>
      <protection locked="0"/>
    </xf>
    <xf numFmtId="0" fontId="21" fillId="2" borderId="0" xfId="0" applyFont="1" applyFill="1" applyProtection="1">
      <protection locked="0"/>
    </xf>
    <xf numFmtId="0" fontId="41" fillId="0" borderId="0" xfId="0" applyFont="1"/>
    <xf numFmtId="0" fontId="42" fillId="0" borderId="0" xfId="0" applyFont="1"/>
    <xf numFmtId="0" fontId="21" fillId="3" borderId="0" xfId="0" applyFont="1" applyFill="1" applyProtection="1">
      <protection locked="0"/>
    </xf>
    <xf numFmtId="0" fontId="24" fillId="0" borderId="0" xfId="0" applyFont="1" applyAlignment="1">
      <alignment horizontal="center"/>
    </xf>
    <xf numFmtId="0" fontId="30" fillId="0" borderId="0" xfId="0" applyFont="1" applyAlignment="1">
      <alignment horizontal="center"/>
    </xf>
    <xf numFmtId="49" fontId="30" fillId="0" borderId="0" xfId="0" applyNumberFormat="1" applyFont="1"/>
    <xf numFmtId="49" fontId="30" fillId="0" borderId="0" xfId="0" applyNumberFormat="1" applyFont="1" applyAlignment="1">
      <alignment horizontal="left"/>
    </xf>
    <xf numFmtId="0" fontId="30" fillId="0" borderId="0" xfId="0" quotePrefix="1" applyFont="1" applyAlignment="1">
      <alignment horizontal="left"/>
    </xf>
    <xf numFmtId="0" fontId="30" fillId="0" borderId="0" xfId="0" applyFont="1" applyAlignment="1">
      <alignment horizontal="left"/>
    </xf>
    <xf numFmtId="0" fontId="30" fillId="0" borderId="30" xfId="0" applyFont="1" applyBorder="1" applyAlignment="1">
      <alignment horizontal="left"/>
    </xf>
    <xf numFmtId="0" fontId="24" fillId="0" borderId="31" xfId="0" applyFont="1" applyBorder="1" applyAlignment="1">
      <alignment horizontal="left"/>
    </xf>
    <xf numFmtId="0" fontId="24" fillId="0" borderId="32" xfId="0" applyFont="1" applyBorder="1" applyAlignment="1">
      <alignment horizontal="left"/>
    </xf>
    <xf numFmtId="0" fontId="21" fillId="0" borderId="3" xfId="0" applyFont="1" applyBorder="1"/>
    <xf numFmtId="0" fontId="21" fillId="0" borderId="27" xfId="0" applyFont="1" applyBorder="1"/>
    <xf numFmtId="0" fontId="21" fillId="0" borderId="13" xfId="0" applyFont="1" applyBorder="1"/>
    <xf numFmtId="0" fontId="21" fillId="0" borderId="9" xfId="0" applyFont="1" applyBorder="1"/>
    <xf numFmtId="0" fontId="37" fillId="0" borderId="0" xfId="0" applyFont="1" applyProtection="1">
      <protection locked="0"/>
    </xf>
    <xf numFmtId="0" fontId="37" fillId="0" borderId="1" xfId="0" applyFont="1" applyBorder="1" applyProtection="1">
      <protection locked="0"/>
    </xf>
    <xf numFmtId="0" fontId="32" fillId="0" borderId="9" xfId="0" applyFont="1" applyBorder="1" applyAlignment="1">
      <alignment horizontal="centerContinuous"/>
    </xf>
    <xf numFmtId="0" fontId="32" fillId="0" borderId="0" xfId="0" applyFont="1" applyAlignment="1">
      <alignment horizontal="centerContinuous"/>
    </xf>
    <xf numFmtId="0" fontId="32" fillId="0" borderId="5" xfId="0" applyFont="1" applyBorder="1" applyAlignment="1">
      <alignment horizontal="centerContinuous"/>
    </xf>
    <xf numFmtId="0" fontId="32" fillId="0" borderId="9" xfId="0" applyFont="1" applyBorder="1"/>
    <xf numFmtId="0" fontId="37" fillId="0" borderId="1" xfId="0" applyFont="1" applyBorder="1"/>
    <xf numFmtId="0" fontId="32" fillId="0" borderId="0" xfId="0" applyFont="1"/>
    <xf numFmtId="0" fontId="37" fillId="0" borderId="3" xfId="0" applyFont="1" applyBorder="1"/>
    <xf numFmtId="0" fontId="37" fillId="0" borderId="27" xfId="0" applyFont="1" applyBorder="1"/>
    <xf numFmtId="0" fontId="21" fillId="0" borderId="33" xfId="0" applyFont="1" applyBorder="1"/>
    <xf numFmtId="0" fontId="21" fillId="0" borderId="31" xfId="0" applyFont="1" applyBorder="1"/>
    <xf numFmtId="0" fontId="21" fillId="0" borderId="34" xfId="0" applyFont="1" applyBorder="1" applyAlignment="1">
      <alignment horizontal="centerContinuous"/>
    </xf>
    <xf numFmtId="0" fontId="21" fillId="0" borderId="31" xfId="0" applyFont="1" applyBorder="1" applyAlignment="1">
      <alignment horizontal="centerContinuous"/>
    </xf>
    <xf numFmtId="0" fontId="21" fillId="0" borderId="32" xfId="0" applyFont="1" applyBorder="1" applyAlignment="1">
      <alignment horizontal="centerContinuous"/>
    </xf>
    <xf numFmtId="0" fontId="9" fillId="0" borderId="5" xfId="0" applyFont="1" applyBorder="1" applyAlignment="1">
      <alignment horizontal="center"/>
    </xf>
    <xf numFmtId="0" fontId="24" fillId="0" borderId="5" xfId="0" applyFont="1" applyBorder="1" applyAlignment="1">
      <alignment horizontal="center"/>
    </xf>
    <xf numFmtId="0" fontId="24" fillId="0" borderId="0" xfId="0" applyFont="1" applyAlignment="1">
      <alignment horizontal="left"/>
    </xf>
    <xf numFmtId="49" fontId="9" fillId="0" borderId="7" xfId="0" applyNumberFormat="1" applyFont="1" applyBorder="1" applyAlignment="1">
      <alignment horizontal="center"/>
    </xf>
    <xf numFmtId="49" fontId="9" fillId="0" borderId="2" xfId="0" applyNumberFormat="1" applyFont="1" applyBorder="1" applyAlignment="1">
      <alignment horizontal="center"/>
    </xf>
    <xf numFmtId="49" fontId="14" fillId="0" borderId="2" xfId="0" applyNumberFormat="1" applyFont="1" applyBorder="1" applyAlignment="1" applyProtection="1">
      <alignment horizontal="center" vertical="center"/>
      <protection locked="0"/>
    </xf>
    <xf numFmtId="49" fontId="10" fillId="0" borderId="2" xfId="0" applyNumberFormat="1" applyFont="1" applyBorder="1" applyAlignment="1">
      <alignment horizontal="left"/>
    </xf>
    <xf numFmtId="49" fontId="18" fillId="0" borderId="2" xfId="0" applyNumberFormat="1" applyFont="1" applyBorder="1" applyAlignment="1" applyProtection="1">
      <alignment horizontal="left"/>
      <protection locked="0"/>
    </xf>
    <xf numFmtId="49" fontId="14" fillId="0" borderId="2" xfId="0" applyNumberFormat="1" applyFont="1" applyBorder="1" applyAlignment="1" applyProtection="1">
      <alignment horizontal="left"/>
      <protection locked="0"/>
    </xf>
    <xf numFmtId="49" fontId="11" fillId="0" borderId="2" xfId="0" applyNumberFormat="1" applyFont="1" applyBorder="1" applyAlignment="1">
      <alignment horizontal="left"/>
    </xf>
    <xf numFmtId="49" fontId="14" fillId="0" borderId="2" xfId="0" applyNumberFormat="1" applyFont="1" applyBorder="1" applyAlignment="1" applyProtection="1">
      <alignment horizontal="center"/>
      <protection locked="0"/>
    </xf>
    <xf numFmtId="0" fontId="43" fillId="0" borderId="0" xfId="0" applyFont="1" applyAlignment="1">
      <alignment horizontal="center" vertical="center"/>
    </xf>
    <xf numFmtId="49" fontId="21" fillId="0" borderId="0" xfId="0" applyNumberFormat="1" applyFont="1"/>
    <xf numFmtId="0" fontId="7" fillId="0" borderId="7" xfId="0" applyFont="1" applyBorder="1" applyAlignment="1">
      <alignment horizontal="left"/>
    </xf>
    <xf numFmtId="0" fontId="18" fillId="0" borderId="2" xfId="0" applyFont="1" applyBorder="1" applyAlignment="1">
      <alignment horizontal="left"/>
    </xf>
    <xf numFmtId="0" fontId="18" fillId="0" borderId="8" xfId="0" applyFont="1" applyBorder="1" applyAlignment="1">
      <alignment horizontal="left"/>
    </xf>
    <xf numFmtId="0" fontId="7" fillId="0" borderId="9" xfId="0" applyFont="1" applyBorder="1" applyAlignment="1">
      <alignment horizontal="left"/>
    </xf>
    <xf numFmtId="0" fontId="18" fillId="0" borderId="9" xfId="0" applyFont="1" applyBorder="1" applyAlignment="1" applyProtection="1">
      <alignment horizontal="left"/>
      <protection locked="0"/>
    </xf>
    <xf numFmtId="0" fontId="7" fillId="0" borderId="9" xfId="0" applyFont="1" applyBorder="1" applyAlignment="1">
      <alignment horizontal="centerContinuous" vertical="center"/>
    </xf>
    <xf numFmtId="0" fontId="18" fillId="0" borderId="5" xfId="0" applyFont="1" applyBorder="1" applyAlignment="1">
      <alignment horizontal="centerContinuous" vertical="center"/>
    </xf>
    <xf numFmtId="0" fontId="11" fillId="0" borderId="9" xfId="0" applyFont="1" applyBorder="1" applyAlignment="1">
      <alignment horizontal="left"/>
    </xf>
    <xf numFmtId="0" fontId="18" fillId="0" borderId="9" xfId="0" applyFont="1" applyBorder="1" applyAlignment="1">
      <alignment horizontal="left"/>
    </xf>
    <xf numFmtId="0" fontId="18" fillId="0" borderId="9" xfId="0" applyFont="1" applyBorder="1" applyAlignment="1" applyProtection="1">
      <alignment horizontal="center" vertical="center"/>
      <protection locked="0"/>
    </xf>
    <xf numFmtId="0" fontId="18" fillId="0" borderId="9" xfId="0" applyFont="1" applyBorder="1" applyAlignment="1">
      <alignment horizontal="centerContinuous"/>
    </xf>
    <xf numFmtId="0" fontId="18" fillId="0" borderId="9" xfId="0" applyFont="1" applyBorder="1" applyAlignment="1">
      <alignment horizontal="center"/>
    </xf>
    <xf numFmtId="0" fontId="9" fillId="0" borderId="9" xfId="4" applyFont="1" applyBorder="1" applyAlignment="1" applyProtection="1">
      <alignment vertical="center"/>
      <protection locked="0"/>
    </xf>
    <xf numFmtId="0" fontId="9" fillId="0" borderId="9" xfId="4" quotePrefix="1" applyFont="1" applyBorder="1" applyAlignment="1" applyProtection="1">
      <alignment horizontal="left" vertical="center"/>
      <protection locked="0"/>
    </xf>
    <xf numFmtId="0" fontId="9" fillId="0" borderId="9" xfId="4" quotePrefix="1" applyFont="1" applyBorder="1" applyAlignment="1">
      <alignment horizontal="left" vertical="center"/>
    </xf>
    <xf numFmtId="0" fontId="9" fillId="0" borderId="9" xfId="4" applyFont="1" applyBorder="1"/>
    <xf numFmtId="0" fontId="9" fillId="0" borderId="9" xfId="4" quotePrefix="1" applyFont="1" applyBorder="1" applyAlignment="1">
      <alignment horizontal="left"/>
    </xf>
    <xf numFmtId="0" fontId="9" fillId="0" borderId="9" xfId="0" applyFont="1" applyBorder="1"/>
    <xf numFmtId="0" fontId="9" fillId="4" borderId="9" xfId="4" applyFont="1" applyFill="1" applyBorder="1" applyProtection="1">
      <protection locked="0"/>
    </xf>
    <xf numFmtId="0" fontId="7" fillId="4" borderId="9" xfId="4" applyFont="1" applyFill="1" applyBorder="1" applyProtection="1">
      <protection locked="0"/>
    </xf>
    <xf numFmtId="0" fontId="18" fillId="0" borderId="0" xfId="0" applyFont="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0" fillId="0" borderId="2" xfId="0" applyFont="1" applyBorder="1" applyAlignment="1">
      <alignment horizontal="left"/>
    </xf>
    <xf numFmtId="0" fontId="18" fillId="0" borderId="2" xfId="0" applyFont="1" applyBorder="1" applyAlignment="1" applyProtection="1">
      <alignment horizontal="left"/>
      <protection locked="0"/>
    </xf>
    <xf numFmtId="0" fontId="11" fillId="0" borderId="2" xfId="0" applyFont="1" applyBorder="1" applyAlignment="1">
      <alignment horizontal="left"/>
    </xf>
    <xf numFmtId="0" fontId="18" fillId="0" borderId="2" xfId="0" applyFont="1" applyBorder="1" applyAlignment="1" applyProtection="1">
      <alignment horizontal="center"/>
      <protection locked="0"/>
    </xf>
    <xf numFmtId="0" fontId="32" fillId="0" borderId="0" xfId="6" applyFont="1"/>
    <xf numFmtId="0" fontId="45" fillId="5" borderId="0" xfId="6" quotePrefix="1" applyFont="1" applyFill="1"/>
    <xf numFmtId="0" fontId="32" fillId="0" borderId="0" xfId="6" applyFont="1" applyAlignment="1">
      <alignment horizontal="center"/>
    </xf>
    <xf numFmtId="0" fontId="32" fillId="0" borderId="0" xfId="2" applyFont="1"/>
    <xf numFmtId="0" fontId="32" fillId="0" borderId="0" xfId="2" applyFont="1" applyAlignment="1">
      <alignment horizontal="center"/>
    </xf>
    <xf numFmtId="0" fontId="35" fillId="0" borderId="0" xfId="6"/>
    <xf numFmtId="0" fontId="21" fillId="0" borderId="0" xfId="6" applyFont="1"/>
    <xf numFmtId="0" fontId="21" fillId="5" borderId="0" xfId="6" applyFont="1" applyFill="1" applyAlignment="1">
      <alignment horizontal="center"/>
    </xf>
    <xf numFmtId="0" fontId="21" fillId="0" borderId="0" xfId="6" applyFont="1" applyAlignment="1">
      <alignment horizontal="center"/>
    </xf>
    <xf numFmtId="0" fontId="35" fillId="0" borderId="0" xfId="2" applyAlignment="1">
      <alignment horizontal="center"/>
    </xf>
    <xf numFmtId="0" fontId="21" fillId="0" borderId="0" xfId="5" applyFont="1"/>
    <xf numFmtId="0" fontId="35" fillId="0" borderId="0" xfId="6" applyAlignment="1">
      <alignment horizontal="center"/>
    </xf>
    <xf numFmtId="0" fontId="34" fillId="0" borderId="0" xfId="2" applyFont="1" applyAlignment="1">
      <alignment horizontal="center"/>
    </xf>
    <xf numFmtId="0" fontId="21" fillId="0" borderId="0" xfId="6" quotePrefix="1" applyFont="1" applyAlignment="1">
      <alignment horizontal="center"/>
    </xf>
    <xf numFmtId="0" fontId="24" fillId="0" borderId="0" xfId="6" quotePrefix="1" applyFont="1" applyAlignment="1">
      <alignment horizontal="center"/>
    </xf>
    <xf numFmtId="0" fontId="35" fillId="0" borderId="0" xfId="6" quotePrefix="1" applyAlignment="1">
      <alignment horizontal="center"/>
    </xf>
    <xf numFmtId="0" fontId="21" fillId="5" borderId="0" xfId="6" applyFont="1" applyFill="1" applyAlignment="1">
      <alignment horizontal="left"/>
    </xf>
    <xf numFmtId="0" fontId="21" fillId="5" borderId="0" xfId="6" applyFont="1" applyFill="1"/>
    <xf numFmtId="165" fontId="21" fillId="5" borderId="0" xfId="6" applyNumberFormat="1" applyFont="1" applyFill="1" applyAlignment="1">
      <alignment horizontal="center"/>
    </xf>
    <xf numFmtId="49" fontId="8" fillId="0" borderId="0" xfId="0" applyNumberFormat="1" applyFont="1" applyAlignment="1">
      <alignment horizontal="center"/>
    </xf>
    <xf numFmtId="0" fontId="9" fillId="0" borderId="0" xfId="0" applyFont="1" applyAlignment="1" applyProtection="1">
      <alignment horizontal="center"/>
      <protection locked="0"/>
    </xf>
    <xf numFmtId="0" fontId="7" fillId="0" borderId="0" xfId="0" applyFont="1"/>
    <xf numFmtId="0" fontId="48" fillId="0" borderId="0" xfId="0" applyFont="1" applyAlignment="1" applyProtection="1">
      <alignment horizontal="center" vertical="center"/>
      <protection locked="0"/>
    </xf>
    <xf numFmtId="49" fontId="6" fillId="0" borderId="0" xfId="0" applyNumberFormat="1" applyFont="1"/>
    <xf numFmtId="49" fontId="49" fillId="0" borderId="0" xfId="0" applyNumberFormat="1" applyFont="1"/>
    <xf numFmtId="0" fontId="6" fillId="0" borderId="0" xfId="0" applyFont="1" applyAlignment="1">
      <alignment horizontal="left"/>
    </xf>
    <xf numFmtId="0" fontId="40" fillId="0" borderId="0" xfId="0" applyFont="1" applyAlignment="1">
      <alignment horizontal="left"/>
    </xf>
    <xf numFmtId="49" fontId="6" fillId="0" borderId="0" xfId="0" applyNumberFormat="1" applyFont="1" applyAlignment="1">
      <alignment horizontal="left"/>
    </xf>
    <xf numFmtId="49" fontId="8" fillId="0" borderId="9" xfId="0" applyNumberFormat="1" applyFont="1" applyBorder="1" applyAlignment="1" applyProtection="1">
      <alignment horizontal="center" vertical="center"/>
      <protection locked="0"/>
    </xf>
    <xf numFmtId="49" fontId="9" fillId="0" borderId="5" xfId="0" applyNumberFormat="1" applyFont="1" applyBorder="1" applyAlignment="1">
      <alignment horizontal="left" vertical="center"/>
    </xf>
    <xf numFmtId="49" fontId="8" fillId="0" borderId="9" xfId="0" applyNumberFormat="1" applyFont="1" applyBorder="1" applyAlignment="1">
      <alignment horizontal="left"/>
    </xf>
    <xf numFmtId="49" fontId="9" fillId="0" borderId="9" xfId="0" applyNumberFormat="1" applyFont="1" applyBorder="1" applyAlignment="1" applyProtection="1">
      <alignment horizontal="left"/>
      <protection locked="0"/>
    </xf>
    <xf numFmtId="49" fontId="9" fillId="0" borderId="0" xfId="0" applyNumberFormat="1" applyFont="1" applyAlignment="1" applyProtection="1">
      <alignment horizontal="center"/>
      <protection locked="0"/>
    </xf>
    <xf numFmtId="49" fontId="13" fillId="0" borderId="0" xfId="0" applyNumberFormat="1" applyFont="1" applyAlignment="1">
      <alignment horizontal="center"/>
    </xf>
    <xf numFmtId="49" fontId="7" fillId="0" borderId="0" xfId="0" applyNumberFormat="1" applyFont="1" applyAlignment="1" applyProtection="1">
      <alignment horizontal="right"/>
      <protection locked="0"/>
    </xf>
    <xf numFmtId="0" fontId="21" fillId="0" borderId="0" xfId="2" applyFont="1" applyAlignment="1">
      <alignment horizontal="left"/>
    </xf>
    <xf numFmtId="0" fontId="21" fillId="0" borderId="0" xfId="2" applyFont="1" applyAlignment="1">
      <alignment horizontal="center"/>
    </xf>
    <xf numFmtId="0" fontId="9" fillId="0" borderId="0" xfId="0" applyFont="1" applyAlignment="1">
      <alignment horizontal="center"/>
    </xf>
    <xf numFmtId="0" fontId="32" fillId="0" borderId="0" xfId="0" applyFont="1" applyAlignment="1">
      <alignment horizontal="left"/>
    </xf>
    <xf numFmtId="0" fontId="19" fillId="0" borderId="26" xfId="0" applyFont="1" applyBorder="1" applyAlignment="1" applyProtection="1">
      <alignment horizontal="center"/>
      <protection locked="0"/>
    </xf>
    <xf numFmtId="0" fontId="24" fillId="0" borderId="31" xfId="0" applyFont="1" applyBorder="1" applyAlignment="1">
      <alignment horizontal="center"/>
    </xf>
    <xf numFmtId="0" fontId="24" fillId="0" borderId="35" xfId="0" applyFont="1" applyBorder="1" applyAlignment="1">
      <alignment horizontal="left"/>
    </xf>
    <xf numFmtId="0" fontId="9" fillId="0" borderId="15" xfId="0" applyFont="1" applyBorder="1" applyAlignment="1">
      <alignment horizontal="center"/>
    </xf>
    <xf numFmtId="0" fontId="17" fillId="0" borderId="0" xfId="6" applyFont="1"/>
    <xf numFmtId="49" fontId="50" fillId="0" borderId="0" xfId="0" applyNumberFormat="1" applyFont="1" applyAlignment="1">
      <alignment horizontal="center" wrapText="1"/>
    </xf>
    <xf numFmtId="0" fontId="50" fillId="0" borderId="0" xfId="0" applyFont="1" applyAlignment="1">
      <alignment horizontal="center" wrapText="1"/>
    </xf>
    <xf numFmtId="1" fontId="50" fillId="0" borderId="0" xfId="0" applyNumberFormat="1" applyFont="1" applyAlignment="1">
      <alignment horizontal="center" wrapText="1"/>
    </xf>
    <xf numFmtId="0" fontId="0" fillId="0" borderId="0" xfId="0" applyAlignment="1">
      <alignment horizontal="center"/>
    </xf>
    <xf numFmtId="1" fontId="0" fillId="0" borderId="0" xfId="0" applyNumberFormat="1" applyAlignment="1">
      <alignment horizontal="center"/>
    </xf>
    <xf numFmtId="0" fontId="8" fillId="0" borderId="0" xfId="0" applyFont="1" applyAlignment="1" applyProtection="1">
      <alignment horizontal="left"/>
      <protection locked="0"/>
    </xf>
    <xf numFmtId="49" fontId="9" fillId="0" borderId="9" xfId="0" applyNumberFormat="1" applyFont="1" applyBorder="1" applyAlignment="1">
      <alignment horizontal="left"/>
    </xf>
    <xf numFmtId="49" fontId="9" fillId="0" borderId="8" xfId="0" applyNumberFormat="1" applyFont="1" applyBorder="1" applyAlignment="1">
      <alignment horizontal="left"/>
    </xf>
    <xf numFmtId="49" fontId="51" fillId="0" borderId="0" xfId="0" applyNumberFormat="1" applyFont="1"/>
    <xf numFmtId="49" fontId="13" fillId="0" borderId="36" xfId="0" applyNumberFormat="1" applyFont="1" applyBorder="1" applyAlignment="1" applyProtection="1">
      <alignment horizontal="center"/>
      <protection locked="0"/>
    </xf>
    <xf numFmtId="49" fontId="8" fillId="0" borderId="3" xfId="0" applyNumberFormat="1" applyFont="1" applyBorder="1" applyAlignment="1" applyProtection="1">
      <alignment horizontal="center" vertical="center"/>
      <protection locked="0"/>
    </xf>
    <xf numFmtId="49" fontId="9" fillId="0" borderId="4" xfId="0" applyNumberFormat="1" applyFont="1" applyBorder="1" applyAlignment="1">
      <alignment horizontal="left"/>
    </xf>
    <xf numFmtId="49" fontId="8" fillId="0" borderId="2" xfId="0" applyNumberFormat="1" applyFont="1" applyBorder="1" applyAlignment="1">
      <alignment horizontal="center"/>
    </xf>
    <xf numFmtId="49" fontId="9" fillId="0" borderId="0" xfId="0" applyNumberFormat="1" applyFont="1" applyAlignment="1">
      <alignment horizontal="left" vertical="top"/>
    </xf>
    <xf numFmtId="0" fontId="9" fillId="4" borderId="0" xfId="4" applyFont="1" applyFill="1" applyProtection="1">
      <protection locked="0"/>
    </xf>
    <xf numFmtId="49" fontId="13" fillId="0" borderId="36" xfId="0" applyNumberFormat="1" applyFont="1" applyBorder="1"/>
    <xf numFmtId="49" fontId="13" fillId="0" borderId="9" xfId="0" applyNumberFormat="1" applyFont="1" applyBorder="1" applyAlignment="1">
      <alignment horizontal="left"/>
    </xf>
    <xf numFmtId="49" fontId="18" fillId="0" borderId="9" xfId="0" applyNumberFormat="1" applyFont="1" applyBorder="1" applyAlignment="1" applyProtection="1">
      <alignment horizontal="left"/>
      <protection locked="0"/>
    </xf>
    <xf numFmtId="0" fontId="30" fillId="0" borderId="0" xfId="6" applyFont="1" applyAlignment="1">
      <alignment horizontal="center"/>
    </xf>
    <xf numFmtId="0" fontId="13" fillId="0" borderId="0" xfId="0" applyFont="1" applyAlignment="1">
      <alignment horizontal="center"/>
    </xf>
    <xf numFmtId="0" fontId="13" fillId="0" borderId="0" xfId="0" applyFont="1" applyAlignment="1" applyProtection="1">
      <alignment horizontal="center"/>
      <protection locked="0"/>
    </xf>
    <xf numFmtId="0" fontId="9" fillId="0" borderId="0" xfId="0" applyFont="1" applyProtection="1">
      <protection locked="0"/>
    </xf>
    <xf numFmtId="49" fontId="7" fillId="0" borderId="0" xfId="0" applyNumberFormat="1" applyFont="1" applyAlignment="1" applyProtection="1">
      <alignment horizontal="center"/>
      <protection locked="0"/>
    </xf>
    <xf numFmtId="0" fontId="9" fillId="0" borderId="9" xfId="0" applyFont="1" applyBorder="1" applyAlignment="1">
      <alignment horizontal="left"/>
    </xf>
    <xf numFmtId="49" fontId="11" fillId="0" borderId="9" xfId="0" applyNumberFormat="1" applyFont="1" applyBorder="1" applyAlignment="1">
      <alignment horizontal="left"/>
    </xf>
    <xf numFmtId="0" fontId="13" fillId="0" borderId="0" xfId="0" applyFont="1"/>
    <xf numFmtId="49" fontId="14" fillId="0" borderId="0" xfId="0" applyNumberFormat="1" applyFont="1" applyAlignment="1" applyProtection="1">
      <alignment horizontal="center" vertical="center"/>
      <protection locked="0"/>
    </xf>
    <xf numFmtId="49" fontId="13" fillId="0" borderId="0" xfId="0" applyNumberFormat="1" applyFont="1"/>
    <xf numFmtId="49" fontId="9" fillId="0" borderId="0" xfId="0" applyNumberFormat="1" applyFont="1" applyProtection="1">
      <protection locked="0"/>
    </xf>
    <xf numFmtId="0" fontId="36" fillId="0" borderId="0" xfId="0" applyFont="1" applyAlignment="1">
      <alignment horizontal="left"/>
    </xf>
    <xf numFmtId="49" fontId="4" fillId="0" borderId="0" xfId="0" applyNumberFormat="1" applyFont="1" applyAlignment="1">
      <alignment horizontal="center" vertical="center"/>
    </xf>
    <xf numFmtId="49" fontId="4" fillId="0" borderId="0" xfId="0" applyNumberFormat="1" applyFont="1" applyAlignment="1">
      <alignment horizontal="left"/>
    </xf>
    <xf numFmtId="49" fontId="4" fillId="0" borderId="0" xfId="0" applyNumberFormat="1" applyFont="1" applyProtection="1">
      <protection locked="0"/>
    </xf>
    <xf numFmtId="0" fontId="6" fillId="0" borderId="0" xfId="0" applyFont="1"/>
    <xf numFmtId="49" fontId="3" fillId="0" borderId="0" xfId="0" applyNumberFormat="1" applyFont="1" applyAlignment="1">
      <alignment horizontal="left"/>
    </xf>
    <xf numFmtId="0" fontId="4" fillId="0" borderId="0" xfId="0" applyFont="1" applyAlignment="1">
      <alignment horizontal="left"/>
    </xf>
    <xf numFmtId="49" fontId="18" fillId="0" borderId="0" xfId="0" applyNumberFormat="1" applyFont="1" applyAlignment="1" applyProtection="1">
      <alignment horizontal="right"/>
      <protection locked="0"/>
    </xf>
    <xf numFmtId="0" fontId="4" fillId="0" borderId="0" xfId="0" applyFont="1" applyAlignment="1">
      <alignment horizontal="left" vertical="center"/>
    </xf>
    <xf numFmtId="0" fontId="4" fillId="0" borderId="0" xfId="0" applyFont="1" applyAlignment="1">
      <alignment vertical="center"/>
    </xf>
    <xf numFmtId="49" fontId="13" fillId="2" borderId="26" xfId="0" applyNumberFormat="1" applyFont="1" applyFill="1" applyBorder="1" applyAlignment="1" applyProtection="1">
      <alignment horizontal="center"/>
      <protection locked="0"/>
    </xf>
    <xf numFmtId="0" fontId="4" fillId="0" borderId="0" xfId="0" applyFont="1" applyAlignment="1">
      <alignment wrapText="1"/>
    </xf>
    <xf numFmtId="0" fontId="8" fillId="0" borderId="7" xfId="0" applyFont="1" applyBorder="1"/>
    <xf numFmtId="0" fontId="8" fillId="0" borderId="0" xfId="0" applyFont="1" applyAlignment="1">
      <alignment horizontal="right"/>
    </xf>
    <xf numFmtId="0" fontId="8" fillId="0" borderId="9" xfId="0" applyFont="1" applyBorder="1"/>
    <xf numFmtId="0" fontId="4" fillId="0" borderId="2" xfId="0" applyFont="1" applyBorder="1"/>
    <xf numFmtId="49" fontId="9" fillId="0" borderId="2" xfId="0" applyNumberFormat="1" applyFont="1" applyBorder="1" applyAlignment="1">
      <alignment horizontal="right"/>
    </xf>
    <xf numFmtId="49" fontId="52" fillId="0" borderId="2" xfId="0" applyNumberFormat="1" applyFont="1" applyBorder="1"/>
    <xf numFmtId="49" fontId="52" fillId="0" borderId="0" xfId="0" applyNumberFormat="1" applyFont="1"/>
    <xf numFmtId="1" fontId="9" fillId="0" borderId="0" xfId="0" applyNumberFormat="1" applyFont="1" applyAlignment="1">
      <alignment horizontal="left"/>
    </xf>
    <xf numFmtId="1" fontId="9" fillId="0" borderId="0" xfId="0" applyNumberFormat="1" applyFont="1"/>
    <xf numFmtId="49" fontId="13" fillId="0" borderId="0" xfId="0" applyNumberFormat="1" applyFont="1" applyProtection="1">
      <protection locked="0"/>
    </xf>
    <xf numFmtId="49" fontId="13" fillId="0" borderId="9" xfId="0" applyNumberFormat="1" applyFont="1" applyBorder="1" applyAlignment="1">
      <alignment vertical="center"/>
    </xf>
    <xf numFmtId="49" fontId="13" fillId="0" borderId="0" xfId="0" applyNumberFormat="1" applyFont="1" applyAlignment="1">
      <alignment vertical="center"/>
    </xf>
    <xf numFmtId="49" fontId="8" fillId="0" borderId="9" xfId="0" applyNumberFormat="1" applyFont="1" applyBorder="1" applyAlignment="1">
      <alignment horizontal="center" vertical="center"/>
    </xf>
    <xf numFmtId="49" fontId="8" fillId="0" borderId="9" xfId="0" applyNumberFormat="1" applyFont="1" applyBorder="1" applyAlignment="1">
      <alignment vertical="center"/>
    </xf>
    <xf numFmtId="0" fontId="4" fillId="0" borderId="0" xfId="0" quotePrefix="1" applyFont="1" applyAlignment="1">
      <alignment horizontal="left"/>
    </xf>
    <xf numFmtId="0" fontId="4" fillId="0" borderId="29" xfId="0" applyFont="1" applyBorder="1" applyAlignment="1">
      <alignment horizontal="left"/>
    </xf>
    <xf numFmtId="0" fontId="4" fillId="0" borderId="37" xfId="0" applyFont="1" applyBorder="1"/>
    <xf numFmtId="49" fontId="9" fillId="0" borderId="37" xfId="0" applyNumberFormat="1" applyFont="1" applyBorder="1"/>
    <xf numFmtId="0" fontId="4" fillId="0" borderId="24" xfId="0" applyFont="1" applyBorder="1" applyAlignment="1">
      <alignment horizontal="left"/>
    </xf>
    <xf numFmtId="49" fontId="8" fillId="0" borderId="26" xfId="0" applyNumberFormat="1" applyFont="1" applyBorder="1" applyAlignment="1">
      <alignment horizontal="left"/>
    </xf>
    <xf numFmtId="0" fontId="8" fillId="0" borderId="26" xfId="0" applyFont="1" applyBorder="1" applyAlignment="1">
      <alignment horizontal="left"/>
    </xf>
    <xf numFmtId="0" fontId="9" fillId="0" borderId="26" xfId="0" applyFont="1" applyBorder="1" applyAlignment="1">
      <alignment horizontal="left"/>
    </xf>
    <xf numFmtId="49" fontId="9" fillId="0" borderId="26" xfId="0" applyNumberFormat="1" applyFont="1" applyBorder="1" applyAlignment="1" applyProtection="1">
      <alignment horizontal="left"/>
      <protection locked="0"/>
    </xf>
    <xf numFmtId="0" fontId="8" fillId="0" borderId="26" xfId="0" applyFont="1" applyBorder="1" applyAlignment="1" applyProtection="1">
      <alignment horizontal="left"/>
      <protection locked="0"/>
    </xf>
    <xf numFmtId="49" fontId="9" fillId="0" borderId="26" xfId="0" applyNumberFormat="1" applyFont="1" applyBorder="1"/>
    <xf numFmtId="0" fontId="4" fillId="0" borderId="38" xfId="0" applyFont="1" applyBorder="1"/>
    <xf numFmtId="0" fontId="9" fillId="0" borderId="39" xfId="0" applyFont="1" applyBorder="1"/>
    <xf numFmtId="49" fontId="9" fillId="0" borderId="39" xfId="0" applyNumberFormat="1" applyFont="1" applyBorder="1"/>
    <xf numFmtId="49" fontId="7" fillId="0" borderId="0" xfId="0" applyNumberFormat="1" applyFont="1" applyProtection="1">
      <protection locked="0"/>
    </xf>
    <xf numFmtId="0" fontId="4" fillId="0" borderId="29" xfId="0" applyFont="1" applyBorder="1" applyAlignment="1">
      <alignment horizontal="right"/>
    </xf>
    <xf numFmtId="49" fontId="0" fillId="0" borderId="40" xfId="0" applyNumberFormat="1" applyBorder="1"/>
    <xf numFmtId="49" fontId="0" fillId="0" borderId="2" xfId="0" applyNumberFormat="1" applyBorder="1"/>
    <xf numFmtId="49" fontId="13" fillId="0" borderId="40" xfId="0" applyNumberFormat="1" applyFont="1" applyBorder="1" applyProtection="1">
      <protection locked="0"/>
    </xf>
    <xf numFmtId="0" fontId="4" fillId="0" borderId="0" xfId="0" applyFont="1" applyAlignment="1" applyProtection="1">
      <alignment horizontal="left"/>
      <protection locked="0"/>
    </xf>
    <xf numFmtId="0" fontId="13" fillId="0" borderId="0" xfId="0" applyFont="1" applyProtection="1">
      <protection locked="0"/>
    </xf>
    <xf numFmtId="0" fontId="7" fillId="0" borderId="0" xfId="0" applyFont="1" applyProtection="1">
      <protection locked="0"/>
    </xf>
    <xf numFmtId="0" fontId="2" fillId="0" borderId="0" xfId="6" applyFont="1" applyAlignment="1">
      <alignment horizontal="center"/>
    </xf>
    <xf numFmtId="0" fontId="9" fillId="0" borderId="21" xfId="0" applyFont="1" applyBorder="1" applyAlignment="1">
      <alignment horizontal="center"/>
    </xf>
    <xf numFmtId="49" fontId="8" fillId="0" borderId="0" xfId="0" applyNumberFormat="1" applyFont="1" applyAlignment="1" applyProtection="1">
      <alignment vertical="center"/>
      <protection locked="0"/>
    </xf>
    <xf numFmtId="0" fontId="9" fillId="0" borderId="13" xfId="0" applyFont="1" applyBorder="1"/>
    <xf numFmtId="0" fontId="4" fillId="0" borderId="13" xfId="0" applyFont="1" applyBorder="1"/>
    <xf numFmtId="0" fontId="19" fillId="0" borderId="2" xfId="0" applyFont="1" applyBorder="1" applyAlignment="1" applyProtection="1">
      <alignment horizontal="center"/>
      <protection locked="0"/>
    </xf>
    <xf numFmtId="49" fontId="7" fillId="0" borderId="0" xfId="0" applyNumberFormat="1" applyFont="1" applyAlignment="1">
      <alignment horizontal="left" vertical="center"/>
    </xf>
    <xf numFmtId="49" fontId="4" fillId="0" borderId="16" xfId="0" applyNumberFormat="1" applyFont="1" applyBorder="1" applyAlignment="1">
      <alignment horizontal="center"/>
    </xf>
    <xf numFmtId="0" fontId="7" fillId="0" borderId="0" xfId="0" applyFont="1" applyAlignment="1">
      <alignment horizontal="centerContinuous"/>
    </xf>
    <xf numFmtId="0" fontId="4" fillId="0" borderId="9" xfId="0" applyFont="1" applyBorder="1" applyAlignment="1">
      <alignment horizontal="left"/>
    </xf>
    <xf numFmtId="0" fontId="18" fillId="0" borderId="0" xfId="0" applyFont="1" applyProtection="1">
      <protection locked="0"/>
    </xf>
    <xf numFmtId="0" fontId="18" fillId="0" borderId="0" xfId="0" applyFont="1"/>
    <xf numFmtId="0" fontId="9" fillId="0" borderId="3" xfId="0" applyFont="1" applyBorder="1" applyAlignment="1">
      <alignment horizontal="left"/>
    </xf>
    <xf numFmtId="0" fontId="9" fillId="0" borderId="4" xfId="0" applyFont="1" applyBorder="1"/>
    <xf numFmtId="49" fontId="58" fillId="0" borderId="0" xfId="0" applyNumberFormat="1" applyFont="1"/>
    <xf numFmtId="49" fontId="13" fillId="0" borderId="0" xfId="0" applyNumberFormat="1" applyFont="1" applyAlignment="1" applyProtection="1">
      <alignment horizontal="center"/>
      <protection locked="0"/>
    </xf>
    <xf numFmtId="0" fontId="56" fillId="0" borderId="0" xfId="0" applyFont="1" applyAlignment="1">
      <alignment horizontal="left"/>
    </xf>
    <xf numFmtId="0" fontId="58" fillId="0" borderId="0" xfId="0" applyFont="1"/>
    <xf numFmtId="0" fontId="58" fillId="0" borderId="0" xfId="0" applyFont="1" applyAlignment="1">
      <alignment horizontal="left"/>
    </xf>
    <xf numFmtId="0" fontId="60" fillId="0" borderId="0" xfId="0" applyFont="1" applyAlignment="1">
      <alignment horizontal="left"/>
    </xf>
    <xf numFmtId="49" fontId="4" fillId="0" borderId="0" xfId="0" applyNumberFormat="1" applyFont="1" applyAlignment="1" applyProtection="1">
      <alignment horizontal="left" vertical="center"/>
      <protection locked="0"/>
    </xf>
    <xf numFmtId="0" fontId="59" fillId="0" borderId="0" xfId="0" applyFont="1" applyAlignment="1">
      <alignment horizontal="left"/>
    </xf>
    <xf numFmtId="49" fontId="9" fillId="0" borderId="3" xfId="0" applyNumberFormat="1" applyFont="1" applyBorder="1" applyAlignment="1" applyProtection="1">
      <alignment horizontal="left"/>
      <protection locked="0"/>
    </xf>
    <xf numFmtId="49" fontId="8" fillId="0" borderId="3" xfId="0" applyNumberFormat="1" applyFont="1" applyBorder="1" applyAlignment="1" applyProtection="1">
      <alignment horizontal="center"/>
      <protection locked="0"/>
    </xf>
    <xf numFmtId="49" fontId="4" fillId="0" borderId="0" xfId="0" applyNumberFormat="1" applyFont="1" applyAlignment="1" applyProtection="1">
      <alignment horizontal="right"/>
      <protection locked="0"/>
    </xf>
    <xf numFmtId="0" fontId="58" fillId="0" borderId="0" xfId="0" applyFont="1" applyAlignment="1">
      <alignment horizontal="right"/>
    </xf>
    <xf numFmtId="0" fontId="18" fillId="0" borderId="9" xfId="0" applyFont="1" applyBorder="1" applyProtection="1">
      <protection locked="0"/>
    </xf>
    <xf numFmtId="0" fontId="18" fillId="0" borderId="9" xfId="0" applyFont="1" applyBorder="1"/>
    <xf numFmtId="0" fontId="9" fillId="0" borderId="14" xfId="0" applyFont="1" applyBorder="1" applyAlignment="1">
      <alignment horizontal="left"/>
    </xf>
    <xf numFmtId="49" fontId="4" fillId="0" borderId="2" xfId="0" applyNumberFormat="1" applyFont="1" applyBorder="1" applyAlignment="1">
      <alignment horizontal="left"/>
    </xf>
    <xf numFmtId="49" fontId="4" fillId="0" borderId="2" xfId="0" applyNumberFormat="1" applyFont="1" applyBorder="1" applyAlignment="1" applyProtection="1">
      <alignment horizontal="left"/>
      <protection locked="0"/>
    </xf>
    <xf numFmtId="49" fontId="4" fillId="0" borderId="2" xfId="0" applyNumberFormat="1" applyFont="1" applyBorder="1" applyProtection="1">
      <protection locked="0"/>
    </xf>
    <xf numFmtId="49" fontId="4" fillId="0" borderId="15" xfId="0" applyNumberFormat="1" applyFont="1" applyBorder="1" applyAlignment="1">
      <alignment horizontal="center"/>
    </xf>
    <xf numFmtId="49" fontId="5" fillId="0" borderId="9" xfId="0" applyNumberFormat="1" applyFont="1" applyBorder="1" applyAlignment="1">
      <alignment horizontal="centerContinuous"/>
    </xf>
    <xf numFmtId="49" fontId="5" fillId="0" borderId="0" xfId="0" applyNumberFormat="1" applyFont="1" applyAlignment="1">
      <alignment horizontal="centerContinuous"/>
    </xf>
    <xf numFmtId="49" fontId="4" fillId="0" borderId="0" xfId="0" applyNumberFormat="1" applyFont="1" applyAlignment="1" applyProtection="1">
      <alignment horizontal="centerContinuous"/>
      <protection locked="0"/>
    </xf>
    <xf numFmtId="49" fontId="4" fillId="0" borderId="6" xfId="0" applyNumberFormat="1" applyFont="1" applyBorder="1" applyAlignment="1">
      <alignment horizontal="center"/>
    </xf>
    <xf numFmtId="0" fontId="4" fillId="0" borderId="15" xfId="0" applyFont="1" applyBorder="1" applyAlignment="1">
      <alignment horizontal="center"/>
    </xf>
    <xf numFmtId="49" fontId="4" fillId="0" borderId="20" xfId="0" applyNumberFormat="1" applyFont="1" applyBorder="1" applyAlignment="1">
      <alignment horizontal="center"/>
    </xf>
    <xf numFmtId="0" fontId="4" fillId="0" borderId="16" xfId="0" applyFont="1" applyBorder="1" applyAlignment="1">
      <alignment horizontal="center"/>
    </xf>
    <xf numFmtId="49" fontId="4" fillId="0" borderId="8" xfId="0" applyNumberFormat="1" applyFont="1" applyBorder="1" applyAlignment="1">
      <alignment horizontal="left"/>
    </xf>
    <xf numFmtId="49" fontId="4" fillId="0" borderId="21" xfId="0" applyNumberFormat="1" applyFont="1" applyBorder="1" applyAlignment="1">
      <alignment horizontal="center"/>
    </xf>
    <xf numFmtId="49" fontId="6" fillId="0" borderId="5" xfId="0" applyNumberFormat="1" applyFont="1" applyBorder="1" applyAlignment="1">
      <alignment horizontal="centerContinuous" vertical="center"/>
    </xf>
    <xf numFmtId="49" fontId="6" fillId="0" borderId="0" xfId="0" applyNumberFormat="1" applyFont="1" applyAlignment="1">
      <alignment horizontal="centerContinuous" vertical="center"/>
    </xf>
    <xf numFmtId="49" fontId="4" fillId="0" borderId="5" xfId="0" applyNumberFormat="1" applyFont="1" applyBorder="1" applyAlignment="1">
      <alignment horizontal="left"/>
    </xf>
    <xf numFmtId="0" fontId="6" fillId="0" borderId="0" xfId="0" applyFont="1" applyAlignment="1">
      <alignment horizontal="center"/>
    </xf>
    <xf numFmtId="49" fontId="4" fillId="0" borderId="0" xfId="0" applyNumberFormat="1" applyFont="1" applyAlignment="1">
      <alignment horizontal="centerContinuous" vertical="center"/>
    </xf>
    <xf numFmtId="49" fontId="4" fillId="0" borderId="0" xfId="0" applyNumberFormat="1" applyFont="1" applyAlignment="1" applyProtection="1">
      <alignment horizontal="left"/>
      <protection locked="0"/>
    </xf>
    <xf numFmtId="0" fontId="6" fillId="0" borderId="0" xfId="0" applyFont="1" applyAlignment="1">
      <alignment horizontal="right"/>
    </xf>
    <xf numFmtId="49" fontId="4" fillId="0" borderId="9" xfId="0" applyNumberFormat="1" applyFont="1" applyBorder="1" applyAlignment="1" applyProtection="1">
      <alignment horizontal="left"/>
      <protection locked="0"/>
    </xf>
    <xf numFmtId="49" fontId="6" fillId="0" borderId="0" xfId="0" applyNumberFormat="1" applyFont="1" applyAlignment="1">
      <alignment horizontal="right"/>
    </xf>
    <xf numFmtId="49" fontId="6" fillId="0" borderId="0" xfId="0" applyNumberFormat="1" applyFont="1" applyAlignment="1">
      <alignment horizontal="center"/>
    </xf>
    <xf numFmtId="0" fontId="4" fillId="0" borderId="9" xfId="0" applyFont="1" applyBorder="1" applyAlignment="1">
      <alignment horizontal="center"/>
    </xf>
    <xf numFmtId="49" fontId="6" fillId="0" borderId="0" xfId="0" applyNumberFormat="1" applyFont="1" applyAlignment="1" applyProtection="1">
      <alignment horizontal="right" vertical="center"/>
      <protection locked="0"/>
    </xf>
    <xf numFmtId="49" fontId="6" fillId="0" borderId="0" xfId="0" applyNumberFormat="1" applyFont="1" applyAlignment="1">
      <alignment horizontal="right" vertical="center"/>
    </xf>
    <xf numFmtId="1" fontId="4" fillId="0" borderId="9" xfId="0" applyNumberFormat="1" applyFont="1" applyBorder="1" applyAlignment="1">
      <alignment horizontal="left"/>
    </xf>
    <xf numFmtId="1" fontId="4" fillId="0" borderId="9" xfId="0" applyNumberFormat="1" applyFont="1" applyBorder="1"/>
    <xf numFmtId="49" fontId="6" fillId="0" borderId="0" xfId="0" applyNumberFormat="1" applyFont="1" applyAlignment="1" applyProtection="1">
      <alignment horizontal="center"/>
      <protection locked="0"/>
    </xf>
    <xf numFmtId="49" fontId="4" fillId="0" borderId="9" xfId="0" applyNumberFormat="1" applyFont="1" applyBorder="1" applyAlignment="1">
      <alignment horizontal="left"/>
    </xf>
    <xf numFmtId="49" fontId="4" fillId="0" borderId="22" xfId="0" applyNumberFormat="1" applyFont="1" applyBorder="1" applyAlignment="1">
      <alignment horizontal="center"/>
    </xf>
    <xf numFmtId="49" fontId="4" fillId="0" borderId="23" xfId="0" applyNumberFormat="1" applyFont="1" applyBorder="1" applyAlignment="1">
      <alignment horizontal="center"/>
    </xf>
    <xf numFmtId="49" fontId="6" fillId="0" borderId="0" xfId="0" applyNumberFormat="1" applyFont="1" applyAlignment="1">
      <alignment horizontal="center" vertical="center"/>
    </xf>
    <xf numFmtId="49" fontId="6" fillId="0" borderId="0" xfId="0" applyNumberFormat="1" applyFont="1" applyAlignment="1" applyProtection="1">
      <alignment horizontal="center" vertical="center"/>
      <protection locked="0"/>
    </xf>
    <xf numFmtId="0" fontId="6" fillId="0" borderId="0" xfId="0" applyFont="1" applyAlignment="1" applyProtection="1">
      <alignment horizontal="left"/>
      <protection locked="0"/>
    </xf>
    <xf numFmtId="49" fontId="4" fillId="0" borderId="41" xfId="0" applyNumberFormat="1" applyFont="1" applyBorder="1"/>
    <xf numFmtId="0" fontId="4" fillId="0" borderId="41" xfId="0" applyFont="1" applyBorder="1"/>
    <xf numFmtId="49" fontId="6" fillId="0" borderId="41" xfId="0" applyNumberFormat="1" applyFont="1" applyBorder="1" applyAlignment="1">
      <alignment horizontal="left" vertical="center"/>
    </xf>
    <xf numFmtId="0" fontId="4" fillId="0" borderId="41" xfId="0" applyFont="1" applyBorder="1" applyAlignment="1">
      <alignment vertical="center"/>
    </xf>
    <xf numFmtId="49" fontId="4" fillId="0" borderId="5" xfId="0" applyNumberFormat="1" applyFont="1" applyBorder="1" applyAlignment="1" applyProtection="1">
      <alignment horizontal="left"/>
      <protection locked="0"/>
    </xf>
    <xf numFmtId="49" fontId="6" fillId="0" borderId="0" xfId="0" applyNumberFormat="1" applyFont="1" applyAlignment="1">
      <alignment vertical="center"/>
    </xf>
    <xf numFmtId="49" fontId="4" fillId="0" borderId="5" xfId="0" applyNumberFormat="1" applyFont="1" applyBorder="1" applyAlignment="1">
      <alignment horizontal="centerContinuous" vertical="center"/>
    </xf>
    <xf numFmtId="49" fontId="4" fillId="0" borderId="6" xfId="0" applyNumberFormat="1" applyFont="1" applyBorder="1"/>
    <xf numFmtId="49" fontId="4" fillId="0" borderId="3" xfId="0" applyNumberFormat="1" applyFont="1" applyBorder="1" applyAlignment="1">
      <alignment horizontal="left"/>
    </xf>
    <xf numFmtId="0" fontId="4" fillId="0" borderId="5" xfId="0" applyFont="1" applyBorder="1" applyAlignment="1">
      <alignment horizontal="center"/>
    </xf>
    <xf numFmtId="49" fontId="4" fillId="0" borderId="4" xfId="0" applyNumberFormat="1" applyFont="1" applyBorder="1" applyAlignment="1">
      <alignment horizontal="center"/>
    </xf>
    <xf numFmtId="49" fontId="4" fillId="0" borderId="0" xfId="0" applyNumberFormat="1" applyFont="1" applyAlignment="1">
      <alignment horizontal="center"/>
    </xf>
    <xf numFmtId="0" fontId="9" fillId="0" borderId="9" xfId="0" applyFont="1" applyBorder="1" applyAlignment="1">
      <alignment horizontal="center"/>
    </xf>
    <xf numFmtId="1" fontId="9" fillId="0" borderId="9" xfId="0" applyNumberFormat="1" applyFont="1" applyBorder="1" applyAlignment="1">
      <alignment horizontal="left"/>
    </xf>
    <xf numFmtId="1" fontId="9" fillId="0" borderId="9" xfId="0" applyNumberFormat="1" applyFont="1" applyBorder="1"/>
    <xf numFmtId="49" fontId="9" fillId="0" borderId="0" xfId="0" applyNumberFormat="1" applyFont="1" applyAlignment="1">
      <alignment horizontal="centerContinuous" vertical="center"/>
    </xf>
    <xf numFmtId="49" fontId="13" fillId="0" borderId="0" xfId="0" applyNumberFormat="1" applyFont="1" applyAlignment="1">
      <alignment horizontal="left"/>
    </xf>
    <xf numFmtId="49" fontId="9" fillId="0" borderId="14" xfId="0" applyNumberFormat="1" applyFont="1" applyBorder="1" applyAlignment="1">
      <alignment horizontal="left"/>
    </xf>
    <xf numFmtId="0" fontId="8" fillId="0" borderId="40" xfId="0" applyFont="1" applyBorder="1"/>
    <xf numFmtId="49" fontId="13" fillId="0" borderId="5" xfId="0" applyNumberFormat="1" applyFont="1" applyBorder="1" applyAlignment="1">
      <alignment vertical="center"/>
    </xf>
    <xf numFmtId="0" fontId="8" fillId="0" borderId="0" xfId="0" applyFont="1" applyProtection="1">
      <protection locked="0"/>
    </xf>
    <xf numFmtId="1" fontId="8" fillId="0" borderId="5" xfId="0" applyNumberFormat="1" applyFont="1" applyBorder="1"/>
    <xf numFmtId="49" fontId="4" fillId="0" borderId="0" xfId="0" applyNumberFormat="1" applyFont="1" applyAlignment="1">
      <alignment vertical="center"/>
    </xf>
    <xf numFmtId="0" fontId="6" fillId="0" borderId="5" xfId="0" applyFont="1" applyBorder="1" applyAlignment="1">
      <alignment horizontal="left"/>
    </xf>
    <xf numFmtId="0" fontId="6" fillId="0" borderId="0" xfId="0" applyFont="1" applyProtection="1">
      <protection locked="0"/>
    </xf>
    <xf numFmtId="49" fontId="51" fillId="0" borderId="0" xfId="0" applyNumberFormat="1" applyFont="1" applyAlignment="1">
      <alignment horizontal="right"/>
    </xf>
    <xf numFmtId="49" fontId="61" fillId="0" borderId="0" xfId="0" applyNumberFormat="1" applyFont="1" applyAlignment="1">
      <alignment horizontal="left"/>
    </xf>
    <xf numFmtId="0" fontId="4" fillId="0" borderId="36" xfId="0" applyFont="1" applyBorder="1" applyAlignment="1">
      <alignment horizontal="center"/>
    </xf>
    <xf numFmtId="49" fontId="5" fillId="0" borderId="14" xfId="0" applyNumberFormat="1" applyFont="1" applyBorder="1" applyAlignment="1">
      <alignment horizontal="centerContinuous"/>
    </xf>
    <xf numFmtId="49" fontId="4" fillId="0" borderId="20" xfId="0" applyNumberFormat="1" applyFont="1" applyBorder="1"/>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4" fillId="0" borderId="2" xfId="0" applyFont="1" applyBorder="1" applyAlignment="1">
      <alignment horizontal="center"/>
    </xf>
    <xf numFmtId="49" fontId="4" fillId="0" borderId="23" xfId="0" applyNumberFormat="1" applyFont="1" applyBorder="1"/>
    <xf numFmtId="0" fontId="4" fillId="0" borderId="0" xfId="0" applyFont="1" applyAlignment="1" applyProtection="1">
      <alignment horizontal="center"/>
      <protection locked="0"/>
    </xf>
    <xf numFmtId="0" fontId="4" fillId="0" borderId="0" xfId="0" applyFont="1" applyAlignment="1" applyProtection="1">
      <alignment horizontal="centerContinuous"/>
      <protection locked="0"/>
    </xf>
    <xf numFmtId="49" fontId="4" fillId="0" borderId="42" xfId="0" applyNumberFormat="1" applyFont="1" applyBorder="1" applyAlignment="1">
      <alignment horizontal="center"/>
    </xf>
    <xf numFmtId="49" fontId="4" fillId="0" borderId="21" xfId="0" applyNumberFormat="1" applyFont="1" applyBorder="1"/>
    <xf numFmtId="0" fontId="4" fillId="0" borderId="40" xfId="0" applyFont="1" applyBorder="1" applyAlignment="1" applyProtection="1">
      <alignment horizontal="left"/>
      <protection locked="0"/>
    </xf>
    <xf numFmtId="49" fontId="2" fillId="0" borderId="0" xfId="0" applyNumberFormat="1" applyFont="1"/>
    <xf numFmtId="0" fontId="4" fillId="0" borderId="40" xfId="0" applyFont="1" applyBorder="1" applyProtection="1">
      <protection locked="0"/>
    </xf>
    <xf numFmtId="0" fontId="4" fillId="0" borderId="0" xfId="0" applyFont="1" applyProtection="1">
      <protection locked="0"/>
    </xf>
    <xf numFmtId="49" fontId="4" fillId="0" borderId="22" xfId="0" applyNumberFormat="1" applyFont="1" applyBorder="1"/>
    <xf numFmtId="49" fontId="3" fillId="0" borderId="3" xfId="0" applyNumberFormat="1" applyFont="1" applyBorder="1"/>
    <xf numFmtId="49" fontId="6" fillId="0" borderId="41" xfId="0" applyNumberFormat="1" applyFont="1" applyBorder="1" applyAlignment="1">
      <alignment vertical="center"/>
    </xf>
    <xf numFmtId="49" fontId="6" fillId="0" borderId="28" xfId="0" applyNumberFormat="1" applyFont="1" applyBorder="1" applyAlignment="1">
      <alignment vertical="center"/>
    </xf>
    <xf numFmtId="0" fontId="4" fillId="0" borderId="43" xfId="0" applyFont="1" applyBorder="1"/>
    <xf numFmtId="49" fontId="3" fillId="0" borderId="2" xfId="0" applyNumberFormat="1" applyFont="1" applyBorder="1" applyAlignment="1" applyProtection="1">
      <alignment horizontal="left"/>
      <protection locked="0"/>
    </xf>
    <xf numFmtId="0" fontId="4" fillId="0" borderId="26" xfId="0" applyFont="1" applyBorder="1"/>
    <xf numFmtId="0" fontId="4" fillId="0" borderId="24" xfId="0" applyFont="1" applyBorder="1" applyAlignment="1">
      <alignment horizontal="right"/>
    </xf>
    <xf numFmtId="49" fontId="3" fillId="0" borderId="0" xfId="0" applyNumberFormat="1" applyFont="1"/>
    <xf numFmtId="49" fontId="4" fillId="0" borderId="0" xfId="0" applyNumberFormat="1" applyFont="1" applyAlignment="1">
      <alignment horizontal="left" vertical="center"/>
    </xf>
    <xf numFmtId="49" fontId="3" fillId="0" borderId="0" xfId="0" applyNumberFormat="1" applyFont="1" applyAlignment="1">
      <alignment horizontal="right"/>
    </xf>
    <xf numFmtId="0" fontId="4" fillId="0" borderId="39" xfId="0" applyFont="1" applyBorder="1"/>
    <xf numFmtId="0" fontId="4" fillId="0" borderId="38" xfId="0" applyFont="1" applyBorder="1" applyAlignment="1">
      <alignment horizontal="right"/>
    </xf>
    <xf numFmtId="49" fontId="3" fillId="0" borderId="0" xfId="0" applyNumberFormat="1" applyFont="1" applyAlignment="1" applyProtection="1">
      <alignment horizontal="right"/>
      <protection locked="0"/>
    </xf>
    <xf numFmtId="49" fontId="36" fillId="0" borderId="9" xfId="0" applyNumberFormat="1" applyFont="1" applyBorder="1" applyAlignment="1">
      <alignment horizontal="center"/>
    </xf>
    <xf numFmtId="49" fontId="36" fillId="0" borderId="0" xfId="0" applyNumberFormat="1" applyFont="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49" fontId="7" fillId="0" borderId="0" xfId="0" applyNumberFormat="1" applyFont="1" applyAlignment="1" applyProtection="1">
      <alignment horizontal="left"/>
      <protection locked="0"/>
    </xf>
    <xf numFmtId="49" fontId="4" fillId="0" borderId="7" xfId="0" applyNumberFormat="1" applyFont="1" applyBorder="1" applyAlignment="1">
      <alignment horizontal="left"/>
    </xf>
    <xf numFmtId="49" fontId="4" fillId="0" borderId="5" xfId="0" applyNumberFormat="1" applyFont="1" applyBorder="1"/>
    <xf numFmtId="0" fontId="6" fillId="0" borderId="0" xfId="0" quotePrefix="1" applyFont="1" applyAlignment="1">
      <alignment horizontal="center"/>
    </xf>
    <xf numFmtId="49" fontId="4"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49" fontId="6" fillId="0" borderId="0" xfId="0" applyNumberFormat="1" applyFont="1" applyAlignment="1" applyProtection="1">
      <alignment horizontal="left"/>
      <protection locked="0"/>
    </xf>
    <xf numFmtId="0" fontId="4" fillId="0" borderId="5" xfId="0" applyFont="1" applyBorder="1" applyAlignment="1">
      <alignment horizontal="centerContinuous"/>
    </xf>
    <xf numFmtId="49" fontId="4" fillId="0" borderId="0" xfId="0" quotePrefix="1" applyNumberFormat="1" applyFont="1" applyAlignment="1">
      <alignment horizontal="left"/>
    </xf>
    <xf numFmtId="0" fontId="2" fillId="0" borderId="0" xfId="0" applyFont="1"/>
    <xf numFmtId="0" fontId="4" fillId="0" borderId="5" xfId="0" applyFont="1" applyBorder="1" applyAlignment="1" applyProtection="1">
      <alignment horizontal="left"/>
      <protection locked="0"/>
    </xf>
    <xf numFmtId="0" fontId="2" fillId="0" borderId="5" xfId="0" applyFont="1" applyBorder="1"/>
    <xf numFmtId="0" fontId="6" fillId="0" borderId="5" xfId="0" applyFont="1" applyBorder="1" applyAlignment="1" applyProtection="1">
      <alignment horizontal="center"/>
      <protection locked="0"/>
    </xf>
    <xf numFmtId="0" fontId="52" fillId="0" borderId="0" xfId="0" applyFont="1" applyAlignment="1" applyProtection="1">
      <alignment horizontal="center"/>
      <protection locked="0"/>
    </xf>
    <xf numFmtId="0" fontId="52" fillId="0" borderId="0" xfId="0" applyFont="1" applyProtection="1">
      <protection locked="0"/>
    </xf>
    <xf numFmtId="49" fontId="4" fillId="0" borderId="14" xfId="0" applyNumberFormat="1" applyFont="1" applyBorder="1"/>
    <xf numFmtId="49" fontId="0" fillId="0" borderId="7" xfId="0" applyNumberFormat="1" applyBorder="1"/>
    <xf numFmtId="49" fontId="24" fillId="0" borderId="2" xfId="0" applyNumberFormat="1" applyFont="1" applyBorder="1"/>
    <xf numFmtId="0" fontId="24" fillId="0" borderId="2" xfId="0" applyFont="1" applyBorder="1"/>
    <xf numFmtId="0" fontId="0" fillId="0" borderId="2" xfId="0" applyBorder="1"/>
    <xf numFmtId="0" fontId="4" fillId="0" borderId="8" xfId="0" applyFont="1" applyBorder="1" applyAlignment="1">
      <alignment horizontal="center"/>
    </xf>
    <xf numFmtId="0" fontId="2" fillId="0" borderId="9" xfId="0" applyFont="1" applyBorder="1"/>
    <xf numFmtId="0" fontId="13" fillId="0" borderId="0" xfId="0" applyFont="1" applyAlignment="1">
      <alignment horizontal="left"/>
    </xf>
    <xf numFmtId="0" fontId="9" fillId="0" borderId="42" xfId="0" applyFont="1" applyBorder="1" applyAlignment="1">
      <alignment horizontal="center"/>
    </xf>
    <xf numFmtId="0" fontId="8" fillId="0" borderId="0" xfId="0" applyFont="1" applyAlignment="1">
      <alignment horizontal="centerContinuous" vertical="center"/>
    </xf>
    <xf numFmtId="0" fontId="4" fillId="0" borderId="7" xfId="0" applyFont="1" applyBorder="1"/>
    <xf numFmtId="49" fontId="8" fillId="0" borderId="9" xfId="0" applyNumberFormat="1" applyFont="1" applyBorder="1" applyAlignment="1">
      <alignment horizontal="centerContinuous" vertical="center"/>
    </xf>
    <xf numFmtId="49" fontId="13" fillId="0" borderId="40" xfId="0" applyNumberFormat="1" applyFont="1" applyBorder="1"/>
    <xf numFmtId="49" fontId="13" fillId="0" borderId="5" xfId="0" applyNumberFormat="1" applyFont="1" applyBorder="1"/>
    <xf numFmtId="49" fontId="58" fillId="0" borderId="0" xfId="0" applyNumberFormat="1" applyFont="1" applyAlignment="1">
      <alignment horizontal="left"/>
    </xf>
    <xf numFmtId="49" fontId="4" fillId="0" borderId="14" xfId="0" applyNumberFormat="1" applyFont="1" applyBorder="1" applyAlignment="1">
      <alignment horizontal="left"/>
    </xf>
    <xf numFmtId="0" fontId="4" fillId="0" borderId="44" xfId="0" applyFont="1" applyBorder="1" applyAlignment="1">
      <alignment horizontal="right"/>
    </xf>
    <xf numFmtId="0" fontId="4" fillId="0" borderId="46" xfId="0" applyFont="1" applyBorder="1" applyAlignment="1">
      <alignment horizontal="right"/>
    </xf>
    <xf numFmtId="0" fontId="19" fillId="6" borderId="0" xfId="0" applyFont="1" applyFill="1"/>
    <xf numFmtId="49" fontId="7" fillId="0" borderId="7" xfId="0" applyNumberFormat="1" applyFont="1" applyBorder="1"/>
    <xf numFmtId="49" fontId="7" fillId="0" borderId="9" xfId="0" applyNumberFormat="1" applyFont="1" applyBorder="1" applyProtection="1">
      <protection locked="0"/>
    </xf>
    <xf numFmtId="49" fontId="7" fillId="0" borderId="9" xfId="0" applyNumberFormat="1" applyFont="1" applyBorder="1" applyAlignment="1">
      <alignment horizontal="left"/>
    </xf>
    <xf numFmtId="49" fontId="4" fillId="0" borderId="9" xfId="0" applyNumberFormat="1" applyFont="1" applyBorder="1" applyProtection="1">
      <protection locked="0"/>
    </xf>
    <xf numFmtId="0" fontId="6" fillId="0" borderId="5" xfId="0" applyFont="1" applyBorder="1"/>
    <xf numFmtId="0" fontId="63" fillId="0" borderId="0" xfId="0" applyFont="1"/>
    <xf numFmtId="0" fontId="63" fillId="0" borderId="9" xfId="0" applyFont="1" applyBorder="1"/>
    <xf numFmtId="0" fontId="21" fillId="0" borderId="0" xfId="0" applyFont="1" applyAlignment="1" applyProtection="1">
      <alignment horizontal="center"/>
      <protection locked="0"/>
    </xf>
    <xf numFmtId="0" fontId="32" fillId="0" borderId="0" xfId="0" applyFont="1" applyAlignment="1">
      <alignment horizontal="right"/>
    </xf>
    <xf numFmtId="0" fontId="4" fillId="0" borderId="6" xfId="0" applyFont="1" applyBorder="1" applyAlignment="1">
      <alignment horizontal="center"/>
    </xf>
    <xf numFmtId="0" fontId="9" fillId="0" borderId="6" xfId="0" applyFont="1" applyBorder="1" applyAlignment="1">
      <alignment horizontal="center"/>
    </xf>
    <xf numFmtId="0" fontId="64" fillId="0" borderId="0" xfId="0" applyFont="1" applyAlignment="1">
      <alignment horizontal="left"/>
    </xf>
    <xf numFmtId="49" fontId="65" fillId="0" borderId="0" xfId="0" applyNumberFormat="1" applyFont="1"/>
    <xf numFmtId="49" fontId="52" fillId="0" borderId="0" xfId="0" applyNumberFormat="1" applyFont="1" applyAlignment="1">
      <alignment horizontal="center"/>
    </xf>
    <xf numFmtId="49" fontId="65" fillId="0" borderId="9" xfId="0" applyNumberFormat="1" applyFont="1" applyBorder="1"/>
    <xf numFmtId="0" fontId="9" fillId="0" borderId="5" xfId="0" applyFont="1" applyBorder="1"/>
    <xf numFmtId="49" fontId="13" fillId="2" borderId="26" xfId="0" applyNumberFormat="1" applyFont="1" applyFill="1" applyBorder="1"/>
    <xf numFmtId="0" fontId="70" fillId="0" borderId="0" xfId="3" applyFont="1"/>
    <xf numFmtId="0" fontId="2" fillId="0" borderId="0" xfId="3" applyFont="1"/>
    <xf numFmtId="0" fontId="21" fillId="0" borderId="36" xfId="0" quotePrefix="1" applyFont="1" applyBorder="1" applyAlignment="1" applyProtection="1">
      <alignment horizontal="center"/>
      <protection locked="0"/>
    </xf>
    <xf numFmtId="49" fontId="72" fillId="0" borderId="0" xfId="0" applyNumberFormat="1" applyFont="1" applyAlignment="1">
      <alignment horizontal="left"/>
    </xf>
    <xf numFmtId="49" fontId="72" fillId="0" borderId="0" xfId="0" applyNumberFormat="1" applyFont="1"/>
    <xf numFmtId="49" fontId="73" fillId="0" borderId="0" xfId="0" applyNumberFormat="1" applyFont="1"/>
    <xf numFmtId="0" fontId="74" fillId="0" borderId="0" xfId="0" applyFont="1"/>
    <xf numFmtId="0" fontId="75" fillId="0" borderId="0" xfId="0" applyFont="1"/>
    <xf numFmtId="0" fontId="72" fillId="0" borderId="0" xfId="0" applyFont="1" applyAlignment="1">
      <alignment horizontal="left"/>
    </xf>
    <xf numFmtId="49" fontId="76" fillId="0" borderId="0" xfId="0" applyNumberFormat="1" applyFont="1" applyAlignment="1">
      <alignment horizontal="left"/>
    </xf>
    <xf numFmtId="49" fontId="77" fillId="0" borderId="5" xfId="0" applyNumberFormat="1" applyFont="1" applyBorder="1"/>
    <xf numFmtId="49" fontId="72" fillId="0" borderId="23" xfId="0" applyNumberFormat="1" applyFont="1" applyBorder="1" applyAlignment="1">
      <alignment horizontal="center"/>
    </xf>
    <xf numFmtId="0" fontId="0" fillId="0" borderId="0" xfId="6" applyFont="1" applyAlignment="1">
      <alignment horizontal="center"/>
    </xf>
    <xf numFmtId="0" fontId="2" fillId="0" borderId="0" xfId="6" quotePrefix="1" applyFont="1" applyAlignment="1">
      <alignment horizontal="center"/>
    </xf>
    <xf numFmtId="0" fontId="24" fillId="0" borderId="0" xfId="6" applyFont="1" applyAlignment="1">
      <alignment horizontal="center"/>
    </xf>
    <xf numFmtId="0" fontId="79" fillId="9" borderId="0" xfId="0" applyFont="1" applyFill="1"/>
    <xf numFmtId="49" fontId="9" fillId="9" borderId="0" xfId="0" applyNumberFormat="1" applyFont="1" applyFill="1"/>
    <xf numFmtId="0" fontId="9" fillId="9" borderId="0" xfId="0" applyFont="1" applyFill="1" applyAlignment="1">
      <alignment horizontal="left"/>
    </xf>
    <xf numFmtId="0" fontId="71" fillId="0" borderId="0" xfId="3" applyFont="1" applyAlignment="1">
      <alignment horizontal="left"/>
    </xf>
    <xf numFmtId="0" fontId="71" fillId="0" borderId="0" xfId="3" applyFont="1" applyAlignment="1">
      <alignment horizontal="left" wrapText="1"/>
    </xf>
    <xf numFmtId="0" fontId="71" fillId="0" borderId="0" xfId="0" applyFont="1" applyAlignment="1">
      <alignment horizontal="left" wrapText="1"/>
    </xf>
    <xf numFmtId="164" fontId="20" fillId="0" borderId="26" xfId="0" applyNumberFormat="1" applyFont="1" applyBorder="1" applyAlignment="1" applyProtection="1">
      <alignment horizontal="center"/>
      <protection locked="0"/>
    </xf>
    <xf numFmtId="0" fontId="37" fillId="0" borderId="26" xfId="0" applyFont="1" applyBorder="1" applyAlignment="1" applyProtection="1">
      <alignment horizontal="center"/>
      <protection locked="0"/>
    </xf>
    <xf numFmtId="0" fontId="54" fillId="7" borderId="53" xfId="0" applyFont="1" applyFill="1" applyBorder="1" applyAlignment="1">
      <alignment horizontal="center"/>
    </xf>
    <xf numFmtId="0" fontId="54" fillId="7" borderId="54" xfId="0" applyFont="1" applyFill="1" applyBorder="1" applyAlignment="1">
      <alignment horizontal="center"/>
    </xf>
    <xf numFmtId="0" fontId="26" fillId="0" borderId="24" xfId="0" applyFont="1" applyBorder="1" applyAlignment="1">
      <alignment horizontal="center"/>
    </xf>
    <xf numFmtId="0" fontId="26" fillId="0" borderId="26" xfId="0" applyFont="1" applyBorder="1" applyAlignment="1">
      <alignment horizontal="center"/>
    </xf>
    <xf numFmtId="0" fontId="26" fillId="0" borderId="50" xfId="0" applyFont="1" applyBorder="1" applyAlignment="1">
      <alignment horizontal="center"/>
    </xf>
    <xf numFmtId="0" fontId="54" fillId="0" borderId="48" xfId="0" applyFont="1" applyBorder="1" applyAlignment="1">
      <alignment horizontal="center"/>
    </xf>
    <xf numFmtId="0" fontId="54" fillId="0" borderId="49" xfId="0" applyFont="1" applyBorder="1" applyAlignment="1">
      <alignment horizontal="center"/>
    </xf>
    <xf numFmtId="0" fontId="54" fillId="0" borderId="53" xfId="0" applyFont="1" applyBorder="1" applyAlignment="1">
      <alignment horizontal="center"/>
    </xf>
    <xf numFmtId="0" fontId="54" fillId="0" borderId="54" xfId="0" applyFont="1" applyBorder="1" applyAlignment="1">
      <alignment horizontal="center"/>
    </xf>
    <xf numFmtId="0" fontId="26" fillId="7" borderId="24" xfId="0" applyFont="1" applyFill="1" applyBorder="1" applyAlignment="1">
      <alignment horizontal="center"/>
    </xf>
    <xf numFmtId="0" fontId="26" fillId="7" borderId="26" xfId="0" applyFont="1" applyFill="1" applyBorder="1" applyAlignment="1">
      <alignment horizontal="center"/>
    </xf>
    <xf numFmtId="0" fontId="26" fillId="7" borderId="50" xfId="0" applyFont="1" applyFill="1" applyBorder="1" applyAlignment="1">
      <alignment horizontal="center"/>
    </xf>
    <xf numFmtId="49" fontId="20" fillId="0" borderId="52" xfId="0" applyNumberFormat="1" applyFont="1" applyBorder="1" applyAlignment="1" applyProtection="1">
      <alignment horizontal="center"/>
      <protection locked="0"/>
    </xf>
    <xf numFmtId="49" fontId="20" fillId="0" borderId="25" xfId="0" applyNumberFormat="1" applyFont="1" applyBorder="1" applyAlignment="1" applyProtection="1">
      <alignment horizontal="center"/>
      <protection locked="0"/>
    </xf>
    <xf numFmtId="0" fontId="29" fillId="0" borderId="19" xfId="0" applyFont="1" applyBorder="1" applyAlignment="1">
      <alignment horizontal="center" vertical="center"/>
    </xf>
    <xf numFmtId="0" fontId="29" fillId="0" borderId="60" xfId="0" applyFont="1" applyBorder="1" applyAlignment="1">
      <alignment horizontal="center" vertical="center"/>
    </xf>
    <xf numFmtId="0" fontId="28" fillId="0" borderId="19" xfId="0" applyFont="1" applyBorder="1" applyAlignment="1">
      <alignment horizontal="center" vertical="center"/>
    </xf>
    <xf numFmtId="0" fontId="28" fillId="0" borderId="59" xfId="0" applyFont="1" applyBorder="1" applyAlignment="1">
      <alignment horizontal="center" vertical="center"/>
    </xf>
    <xf numFmtId="0" fontId="29" fillId="0" borderId="59" xfId="0" applyFont="1" applyBorder="1" applyAlignment="1">
      <alignment horizontal="center" vertical="center"/>
    </xf>
    <xf numFmtId="0" fontId="29" fillId="0" borderId="19" xfId="0" applyFont="1" applyBorder="1" applyAlignment="1">
      <alignment horizontal="center" vertical="center" wrapText="1"/>
    </xf>
    <xf numFmtId="0" fontId="29" fillId="0" borderId="59" xfId="0" applyFont="1" applyBorder="1" applyAlignment="1">
      <alignment horizontal="center" vertical="center" wrapText="1"/>
    </xf>
    <xf numFmtId="0" fontId="42" fillId="0" borderId="43" xfId="0" applyFont="1" applyBorder="1" applyAlignment="1">
      <alignment horizontal="center"/>
    </xf>
    <xf numFmtId="0" fontId="42" fillId="0" borderId="41" xfId="0" applyFont="1" applyBorder="1" applyAlignment="1">
      <alignment horizontal="center"/>
    </xf>
    <xf numFmtId="0" fontId="42" fillId="0" borderId="28"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54" fillId="7" borderId="56" xfId="0" applyFont="1" applyFill="1" applyBorder="1" applyAlignment="1">
      <alignment horizontal="center"/>
    </xf>
    <xf numFmtId="0" fontId="54" fillId="7" borderId="57" xfId="0" applyFont="1" applyFill="1" applyBorder="1" applyAlignment="1">
      <alignment horizontal="center"/>
    </xf>
    <xf numFmtId="0" fontId="37" fillId="0" borderId="34" xfId="0" applyFont="1" applyBorder="1" applyAlignment="1" applyProtection="1">
      <alignment horizontal="center"/>
      <protection locked="0"/>
    </xf>
    <xf numFmtId="0" fontId="37" fillId="0" borderId="32" xfId="0" applyFont="1" applyBorder="1" applyAlignment="1" applyProtection="1">
      <alignment horizontal="center"/>
      <protection locked="0"/>
    </xf>
    <xf numFmtId="0" fontId="26" fillId="7" borderId="38" xfId="0" applyFont="1" applyFill="1" applyBorder="1" applyAlignment="1">
      <alignment horizontal="center"/>
    </xf>
    <xf numFmtId="0" fontId="26" fillId="7" borderId="39" xfId="0" applyFont="1" applyFill="1" applyBorder="1" applyAlignment="1">
      <alignment horizontal="center"/>
    </xf>
    <xf numFmtId="0" fontId="26" fillId="7" borderId="55" xfId="0" applyFont="1" applyFill="1" applyBorder="1" applyAlignment="1">
      <alignment horizontal="center"/>
    </xf>
    <xf numFmtId="0" fontId="37" fillId="0" borderId="24" xfId="0" applyFont="1" applyBorder="1" applyAlignment="1" applyProtection="1">
      <alignment horizontal="center"/>
      <protection locked="0"/>
    </xf>
    <xf numFmtId="0" fontId="37" fillId="0" borderId="25" xfId="0" applyFont="1" applyBorder="1" applyAlignment="1" applyProtection="1">
      <alignment horizontal="center"/>
      <protection locked="0"/>
    </xf>
    <xf numFmtId="0" fontId="54" fillId="7" borderId="48" xfId="0" applyFont="1" applyFill="1" applyBorder="1" applyAlignment="1">
      <alignment horizontal="center"/>
    </xf>
    <xf numFmtId="0" fontId="54" fillId="7" borderId="49" xfId="0" applyFont="1" applyFill="1" applyBorder="1" applyAlignment="1">
      <alignment horizontal="center"/>
    </xf>
    <xf numFmtId="0" fontId="37" fillId="0" borderId="7" xfId="0" applyFont="1" applyBorder="1" applyAlignment="1" applyProtection="1">
      <alignment horizontal="center"/>
      <protection locked="0"/>
    </xf>
    <xf numFmtId="0" fontId="37" fillId="0" borderId="8" xfId="0" applyFont="1" applyBorder="1" applyAlignment="1" applyProtection="1">
      <alignment horizontal="center"/>
      <protection locked="0"/>
    </xf>
    <xf numFmtId="0" fontId="0" fillId="0" borderId="36" xfId="0" applyBorder="1" applyAlignment="1" applyProtection="1">
      <alignment horizontal="center"/>
      <protection locked="0"/>
    </xf>
    <xf numFmtId="0" fontId="21" fillId="0" borderId="36" xfId="0" applyFont="1" applyBorder="1" applyAlignment="1" applyProtection="1">
      <alignment horizontal="center"/>
      <protection locked="0"/>
    </xf>
    <xf numFmtId="0" fontId="19" fillId="0" borderId="36" xfId="0" applyFont="1" applyBorder="1" applyAlignment="1" applyProtection="1">
      <alignment horizontal="center"/>
      <protection locked="0"/>
    </xf>
    <xf numFmtId="0" fontId="26" fillId="7" borderId="44" xfId="0" applyFont="1" applyFill="1" applyBorder="1" applyAlignment="1">
      <alignment horizontal="center"/>
    </xf>
    <xf numFmtId="0" fontId="26" fillId="7" borderId="36" xfId="0" applyFont="1" applyFill="1" applyBorder="1" applyAlignment="1">
      <alignment horizontal="center"/>
    </xf>
    <xf numFmtId="0" fontId="26" fillId="7" borderId="47" xfId="0" applyFont="1" applyFill="1" applyBorder="1" applyAlignment="1">
      <alignment horizontal="center"/>
    </xf>
    <xf numFmtId="0" fontId="24" fillId="0" borderId="30" xfId="0" applyFont="1" applyBorder="1" applyAlignment="1">
      <alignment horizontal="center"/>
    </xf>
    <xf numFmtId="0" fontId="19" fillId="0" borderId="26" xfId="0" applyFont="1" applyBorder="1" applyAlignment="1" applyProtection="1">
      <alignment horizontal="center"/>
      <protection locked="0"/>
    </xf>
    <xf numFmtId="0" fontId="20" fillId="0" borderId="0" xfId="0" applyFont="1" applyAlignment="1" applyProtection="1">
      <alignment horizontal="center"/>
      <protection locked="0"/>
    </xf>
    <xf numFmtId="0" fontId="20" fillId="0" borderId="0" xfId="0" applyFont="1" applyAlignment="1">
      <alignment horizontal="center"/>
    </xf>
    <xf numFmtId="0" fontId="9" fillId="0" borderId="36" xfId="0" applyFont="1" applyBorder="1" applyAlignment="1">
      <alignment horizontal="center"/>
    </xf>
    <xf numFmtId="0" fontId="26" fillId="0" borderId="38" xfId="0" applyFont="1" applyBorder="1" applyAlignment="1">
      <alignment horizontal="center"/>
    </xf>
    <xf numFmtId="0" fontId="26" fillId="0" borderId="39" xfId="0" applyFont="1" applyBorder="1" applyAlignment="1">
      <alignment horizontal="center"/>
    </xf>
    <xf numFmtId="0" fontId="26" fillId="0" borderId="55" xfId="0" applyFont="1" applyBorder="1" applyAlignment="1">
      <alignment horizontal="center"/>
    </xf>
    <xf numFmtId="0" fontId="37" fillId="0" borderId="31" xfId="0" applyFont="1" applyBorder="1" applyAlignment="1" applyProtection="1">
      <alignment horizontal="center"/>
      <protection locked="0"/>
    </xf>
    <xf numFmtId="0" fontId="21" fillId="0" borderId="0" xfId="0" applyFont="1" applyAlignment="1">
      <alignment horizontal="left"/>
    </xf>
    <xf numFmtId="0" fontId="21" fillId="0" borderId="0" xfId="0" quotePrefix="1" applyFont="1" applyAlignment="1">
      <alignment horizontal="left"/>
    </xf>
    <xf numFmtId="0" fontId="21" fillId="0" borderId="0" xfId="0" applyFont="1" applyAlignment="1">
      <alignment horizontal="center"/>
    </xf>
    <xf numFmtId="0" fontId="36" fillId="6" borderId="0" xfId="0" applyFont="1" applyFill="1" applyAlignment="1">
      <alignment horizontal="center"/>
    </xf>
    <xf numFmtId="0" fontId="21" fillId="0" borderId="36" xfId="0" applyFont="1" applyBorder="1" applyAlignment="1" applyProtection="1">
      <alignment horizontal="left"/>
      <protection locked="0"/>
    </xf>
    <xf numFmtId="0" fontId="53" fillId="0" borderId="43" xfId="0" applyFont="1" applyBorder="1" applyAlignment="1">
      <alignment horizontal="center"/>
    </xf>
    <xf numFmtId="0" fontId="53" fillId="0" borderId="41" xfId="0" applyFont="1" applyBorder="1" applyAlignment="1">
      <alignment horizontal="center"/>
    </xf>
    <xf numFmtId="0" fontId="53" fillId="0" borderId="61" xfId="0" applyFont="1" applyBorder="1" applyAlignment="1">
      <alignment horizontal="center"/>
    </xf>
    <xf numFmtId="0" fontId="19" fillId="0" borderId="40" xfId="0" applyFont="1" applyBorder="1" applyAlignment="1" applyProtection="1">
      <alignment horizontal="center"/>
      <protection locked="0"/>
    </xf>
    <xf numFmtId="0" fontId="32" fillId="0" borderId="0" xfId="0" applyFont="1" applyAlignment="1">
      <alignment horizontal="left"/>
    </xf>
    <xf numFmtId="49" fontId="20" fillId="0" borderId="33" xfId="0" applyNumberFormat="1" applyFont="1" applyBorder="1" applyAlignment="1" applyProtection="1">
      <alignment horizontal="center"/>
      <protection locked="0"/>
    </xf>
    <xf numFmtId="49" fontId="20" fillId="0" borderId="32" xfId="0" applyNumberFormat="1" applyFont="1" applyBorder="1" applyAlignment="1" applyProtection="1">
      <alignment horizontal="center"/>
      <protection locked="0"/>
    </xf>
    <xf numFmtId="166" fontId="37" fillId="0" borderId="73" xfId="0" applyNumberFormat="1" applyFont="1" applyBorder="1" applyAlignment="1" applyProtection="1">
      <alignment horizontal="center"/>
      <protection locked="0"/>
    </xf>
    <xf numFmtId="166" fontId="37" fillId="0" borderId="74" xfId="0" applyNumberFormat="1" applyFont="1" applyBorder="1" applyAlignment="1" applyProtection="1">
      <alignment horizontal="center"/>
      <protection locked="0"/>
    </xf>
    <xf numFmtId="166" fontId="37" fillId="0" borderId="75" xfId="0" applyNumberFormat="1" applyFont="1" applyBorder="1" applyAlignment="1" applyProtection="1">
      <alignment horizontal="center"/>
      <protection locked="0"/>
    </xf>
    <xf numFmtId="0" fontId="37" fillId="0" borderId="64" xfId="0" applyFont="1" applyBorder="1" applyAlignment="1" applyProtection="1">
      <alignment horizontal="center"/>
      <protection locked="0"/>
    </xf>
    <xf numFmtId="0" fontId="37" fillId="0" borderId="58" xfId="0" applyFont="1" applyBorder="1" applyAlignment="1" applyProtection="1">
      <alignment horizontal="center"/>
      <protection locked="0"/>
    </xf>
    <xf numFmtId="0" fontId="37" fillId="0" borderId="35" xfId="0" applyFont="1" applyBorder="1" applyAlignment="1" applyProtection="1">
      <alignment horizontal="center"/>
      <protection locked="0"/>
    </xf>
    <xf numFmtId="164" fontId="20" fillId="0" borderId="2" xfId="0" applyNumberFormat="1" applyFont="1" applyBorder="1" applyAlignment="1" applyProtection="1">
      <alignment horizontal="center"/>
      <protection locked="0"/>
    </xf>
    <xf numFmtId="49" fontId="20" fillId="0" borderId="51" xfId="0" applyNumberFormat="1" applyFont="1" applyBorder="1" applyAlignment="1" applyProtection="1">
      <alignment horizontal="center"/>
      <protection locked="0"/>
    </xf>
    <xf numFmtId="49" fontId="20" fillId="0" borderId="36" xfId="0" applyNumberFormat="1" applyFont="1" applyBorder="1" applyAlignment="1" applyProtection="1">
      <alignment horizontal="center"/>
      <protection locked="0"/>
    </xf>
    <xf numFmtId="0" fontId="54" fillId="0" borderId="56" xfId="0" applyFont="1" applyBorder="1" applyAlignment="1">
      <alignment horizontal="center"/>
    </xf>
    <xf numFmtId="0" fontId="54" fillId="0" borderId="57" xfId="0" applyFont="1" applyBorder="1" applyAlignment="1">
      <alignment horizontal="center"/>
    </xf>
    <xf numFmtId="0" fontId="26" fillId="0" borderId="44" xfId="0" applyFont="1" applyBorder="1" applyAlignment="1">
      <alignment horizontal="center"/>
    </xf>
    <xf numFmtId="0" fontId="26" fillId="0" borderId="36" xfId="0" applyFont="1" applyBorder="1" applyAlignment="1">
      <alignment horizontal="center"/>
    </xf>
    <xf numFmtId="0" fontId="26" fillId="0" borderId="47" xfId="0" applyFont="1" applyBorder="1" applyAlignment="1">
      <alignment horizontal="center"/>
    </xf>
    <xf numFmtId="0" fontId="6" fillId="0" borderId="21" xfId="0" applyFont="1" applyBorder="1" applyAlignment="1">
      <alignment horizontal="center"/>
    </xf>
    <xf numFmtId="0" fontId="6" fillId="6" borderId="21" xfId="0" applyFont="1" applyFill="1" applyBorder="1" applyAlignment="1">
      <alignment horizontal="center"/>
    </xf>
    <xf numFmtId="0" fontId="4" fillId="0" borderId="24" xfId="0" applyFont="1" applyBorder="1" applyAlignment="1">
      <alignment horizontal="center"/>
    </xf>
    <xf numFmtId="0" fontId="4" fillId="0" borderId="26" xfId="0" applyFont="1" applyBorder="1" applyAlignment="1">
      <alignment horizontal="center"/>
    </xf>
    <xf numFmtId="0" fontId="4" fillId="0" borderId="25" xfId="0" applyFont="1" applyBorder="1" applyAlignment="1">
      <alignment horizontal="center"/>
    </xf>
    <xf numFmtId="0" fontId="66" fillId="8" borderId="24" xfId="0" applyFont="1" applyFill="1" applyBorder="1" applyAlignment="1">
      <alignment horizontal="center"/>
    </xf>
    <xf numFmtId="0" fontId="66" fillId="8" borderId="26" xfId="0" applyFont="1" applyFill="1" applyBorder="1" applyAlignment="1">
      <alignment horizontal="center"/>
    </xf>
    <xf numFmtId="0" fontId="66" fillId="8" borderId="25" xfId="0" applyFont="1" applyFill="1" applyBorder="1" applyAlignment="1">
      <alignment horizontal="center"/>
    </xf>
    <xf numFmtId="2" fontId="6" fillId="3" borderId="21" xfId="0" applyNumberFormat="1" applyFont="1" applyFill="1" applyBorder="1" applyAlignment="1">
      <alignment horizontal="center"/>
    </xf>
    <xf numFmtId="0" fontId="6" fillId="0" borderId="24" xfId="0" applyFont="1" applyBorder="1" applyAlignment="1">
      <alignment horizontal="center"/>
    </xf>
    <xf numFmtId="0" fontId="6" fillId="0" borderId="26" xfId="0" applyFont="1" applyBorder="1" applyAlignment="1">
      <alignment horizontal="center"/>
    </xf>
    <xf numFmtId="0" fontId="6" fillId="0" borderId="25" xfId="0" applyFont="1" applyBorder="1" applyAlignment="1">
      <alignment horizontal="center"/>
    </xf>
    <xf numFmtId="0" fontId="40" fillId="0" borderId="48" xfId="0" applyFont="1" applyBorder="1" applyAlignment="1">
      <alignment horizontal="center"/>
    </xf>
    <xf numFmtId="0" fontId="52" fillId="2" borderId="36" xfId="0" applyFont="1" applyFill="1" applyBorder="1" applyAlignment="1" applyProtection="1">
      <alignment horizontal="center"/>
      <protection locked="0"/>
    </xf>
    <xf numFmtId="0" fontId="13" fillId="2" borderId="36" xfId="0" applyFont="1" applyFill="1" applyBorder="1" applyAlignment="1" applyProtection="1">
      <alignment horizontal="center"/>
      <protection locked="0"/>
    </xf>
    <xf numFmtId="2" fontId="6" fillId="3" borderId="65" xfId="0" applyNumberFormat="1" applyFont="1" applyFill="1" applyBorder="1" applyAlignment="1">
      <alignment horizontal="center"/>
    </xf>
    <xf numFmtId="0" fontId="4" fillId="0" borderId="56" xfId="0" applyFont="1" applyBorder="1" applyAlignment="1">
      <alignment horizontal="center"/>
    </xf>
    <xf numFmtId="0" fontId="13" fillId="0" borderId="36" xfId="0" applyFont="1" applyBorder="1" applyAlignment="1" applyProtection="1">
      <alignment horizontal="center"/>
      <protection locked="0"/>
    </xf>
    <xf numFmtId="49" fontId="2" fillId="0" borderId="0" xfId="0" applyNumberFormat="1" applyFont="1" applyAlignment="1">
      <alignment horizontal="center"/>
    </xf>
    <xf numFmtId="0" fontId="24" fillId="0" borderId="2" xfId="0" applyFont="1" applyBorder="1" applyAlignment="1">
      <alignment horizontal="center"/>
    </xf>
    <xf numFmtId="0" fontId="52" fillId="0" borderId="26" xfId="0" applyFont="1" applyBorder="1" applyAlignment="1" applyProtection="1">
      <alignment horizontal="center"/>
      <protection locked="0"/>
    </xf>
    <xf numFmtId="0" fontId="52" fillId="0" borderId="40" xfId="0" applyFont="1" applyBorder="1" applyAlignment="1" applyProtection="1">
      <alignment horizontal="center"/>
      <protection locked="0"/>
    </xf>
    <xf numFmtId="0" fontId="52" fillId="0" borderId="0" xfId="0" applyFont="1" applyAlignment="1" applyProtection="1">
      <alignment horizontal="center"/>
      <protection locked="0"/>
    </xf>
    <xf numFmtId="0" fontId="52" fillId="0" borderId="36" xfId="0" quotePrefix="1" applyFont="1" applyBorder="1" applyAlignment="1" applyProtection="1">
      <alignment horizontal="center"/>
      <protection locked="0"/>
    </xf>
    <xf numFmtId="0" fontId="52" fillId="0" borderId="36" xfId="0" applyFont="1" applyBorder="1" applyAlignment="1" applyProtection="1">
      <alignment horizontal="center"/>
      <protection locked="0"/>
    </xf>
    <xf numFmtId="0" fontId="52" fillId="0" borderId="26" xfId="0" quotePrefix="1" applyFont="1" applyBorder="1" applyAlignment="1" applyProtection="1">
      <alignment horizontal="center"/>
      <protection locked="0"/>
    </xf>
    <xf numFmtId="0" fontId="13" fillId="0" borderId="26" xfId="0" applyFont="1" applyBorder="1" applyAlignment="1" applyProtection="1">
      <alignment horizontal="center"/>
      <protection locked="0"/>
    </xf>
    <xf numFmtId="0" fontId="13" fillId="0" borderId="50" xfId="0" applyFont="1" applyBorder="1" applyAlignment="1" applyProtection="1">
      <alignment horizontal="center"/>
      <protection locked="0"/>
    </xf>
    <xf numFmtId="0" fontId="13" fillId="0" borderId="66" xfId="0" applyFont="1" applyBorder="1" applyAlignment="1" applyProtection="1">
      <alignment horizontal="center"/>
      <protection locked="0"/>
    </xf>
    <xf numFmtId="0" fontId="13" fillId="6" borderId="36" xfId="0" applyFont="1" applyFill="1" applyBorder="1" applyAlignment="1">
      <alignment horizontal="center"/>
    </xf>
    <xf numFmtId="49" fontId="13" fillId="0" borderId="43" xfId="0" applyNumberFormat="1" applyFont="1" applyBorder="1" applyAlignment="1">
      <alignment horizontal="center" vertical="center"/>
    </xf>
    <xf numFmtId="49" fontId="13" fillId="0" borderId="41" xfId="0" applyNumberFormat="1" applyFont="1" applyBorder="1" applyAlignment="1">
      <alignment horizontal="center" vertical="center"/>
    </xf>
    <xf numFmtId="49" fontId="13" fillId="0" borderId="28" xfId="0" applyNumberFormat="1" applyFont="1" applyBorder="1" applyAlignment="1">
      <alignment horizontal="center" vertical="center"/>
    </xf>
    <xf numFmtId="49" fontId="4" fillId="0" borderId="26" xfId="0" applyNumberFormat="1" applyFont="1" applyBorder="1" applyAlignment="1" applyProtection="1">
      <alignment horizontal="center"/>
      <protection locked="0"/>
    </xf>
    <xf numFmtId="49" fontId="7" fillId="0" borderId="36" xfId="0" applyNumberFormat="1" applyFont="1" applyBorder="1" applyAlignment="1" applyProtection="1">
      <alignment horizontal="center"/>
      <protection locked="0"/>
    </xf>
    <xf numFmtId="49" fontId="7" fillId="6" borderId="36" xfId="0" applyNumberFormat="1" applyFont="1" applyFill="1" applyBorder="1" applyAlignment="1" applyProtection="1">
      <alignment horizontal="center"/>
      <protection locked="0"/>
    </xf>
    <xf numFmtId="49" fontId="7" fillId="0" borderId="26" xfId="0" applyNumberFormat="1" applyFont="1" applyBorder="1" applyAlignment="1" applyProtection="1">
      <alignment horizontal="center"/>
      <protection locked="0"/>
    </xf>
    <xf numFmtId="49" fontId="4" fillId="0" borderId="36" xfId="0" applyNumberFormat="1" applyFont="1" applyBorder="1" applyAlignment="1" applyProtection="1">
      <alignment horizontal="center"/>
      <protection locked="0"/>
    </xf>
    <xf numFmtId="49" fontId="4" fillId="0" borderId="37" xfId="0" applyNumberFormat="1" applyFont="1" applyBorder="1" applyAlignment="1">
      <alignment horizontal="center"/>
    </xf>
    <xf numFmtId="49" fontId="0" fillId="0" borderId="36" xfId="0" applyNumberFormat="1" applyBorder="1" applyAlignment="1">
      <alignment horizontal="center"/>
    </xf>
    <xf numFmtId="0" fontId="13" fillId="0" borderId="72" xfId="0" applyFont="1" applyBorder="1" applyAlignment="1" applyProtection="1">
      <alignment horizontal="center"/>
      <protection locked="0"/>
    </xf>
    <xf numFmtId="0" fontId="6" fillId="0" borderId="0" xfId="0" applyFont="1" applyAlignment="1">
      <alignment horizontal="center"/>
    </xf>
    <xf numFmtId="0" fontId="4" fillId="0" borderId="36" xfId="0" applyFont="1" applyBorder="1" applyAlignment="1">
      <alignment horizontal="center"/>
    </xf>
    <xf numFmtId="0" fontId="20" fillId="0" borderId="37" xfId="0" applyFont="1" applyBorder="1" applyAlignment="1" applyProtection="1">
      <alignment horizontal="center"/>
      <protection locked="0"/>
    </xf>
    <xf numFmtId="0" fontId="20" fillId="0" borderId="37" xfId="0" applyFont="1" applyBorder="1" applyAlignment="1">
      <alignment horizontal="center"/>
    </xf>
    <xf numFmtId="49" fontId="7" fillId="6" borderId="26" xfId="0" applyNumberFormat="1" applyFont="1" applyFill="1" applyBorder="1" applyAlignment="1" applyProtection="1">
      <alignment horizontal="center"/>
      <protection locked="0"/>
    </xf>
    <xf numFmtId="0" fontId="4" fillId="0" borderId="2" xfId="0" applyFont="1" applyBorder="1" applyAlignment="1" applyProtection="1">
      <alignment horizontal="center"/>
      <protection locked="0"/>
    </xf>
    <xf numFmtId="0" fontId="6" fillId="0" borderId="2" xfId="0" applyFont="1" applyBorder="1" applyAlignment="1">
      <alignment horizontal="center"/>
    </xf>
    <xf numFmtId="0" fontId="13" fillId="0" borderId="67" xfId="0" applyFont="1" applyBorder="1" applyAlignment="1" applyProtection="1">
      <alignment horizontal="center"/>
      <protection locked="0"/>
    </xf>
    <xf numFmtId="0" fontId="4" fillId="0" borderId="43" xfId="0" applyFont="1" applyBorder="1" applyAlignment="1">
      <alignment horizontal="center"/>
    </xf>
    <xf numFmtId="0" fontId="4" fillId="0" borderId="41" xfId="0" applyFont="1" applyBorder="1" applyAlignment="1">
      <alignment horizontal="center"/>
    </xf>
    <xf numFmtId="0" fontId="4" fillId="0" borderId="28" xfId="0" applyFont="1" applyBorder="1" applyAlignment="1">
      <alignment horizontal="center"/>
    </xf>
    <xf numFmtId="0" fontId="62" fillId="0" borderId="7" xfId="0" applyFont="1" applyBorder="1" applyAlignment="1">
      <alignment horizontal="center"/>
    </xf>
    <xf numFmtId="0" fontId="62" fillId="0" borderId="2" xfId="0" applyFont="1" applyBorder="1" applyAlignment="1">
      <alignment horizontal="center"/>
    </xf>
    <xf numFmtId="0" fontId="13" fillId="0" borderId="68" xfId="0" applyFont="1" applyBorder="1" applyAlignment="1" applyProtection="1">
      <alignment horizontal="center"/>
      <protection locked="0"/>
    </xf>
    <xf numFmtId="49" fontId="6" fillId="0" borderId="43" xfId="0" applyNumberFormat="1" applyFont="1" applyBorder="1" applyAlignment="1">
      <alignment horizontal="center" vertical="center"/>
    </xf>
    <xf numFmtId="49" fontId="6" fillId="0" borderId="41"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3" fillId="0" borderId="36" xfId="0" applyNumberFormat="1" applyFont="1" applyBorder="1" applyAlignment="1">
      <alignment horizontal="right"/>
    </xf>
    <xf numFmtId="0" fontId="4" fillId="0" borderId="36" xfId="0" applyFont="1" applyBorder="1" applyAlignment="1">
      <alignment horizontal="right"/>
    </xf>
    <xf numFmtId="0" fontId="6" fillId="0" borderId="38" xfId="0" applyFont="1" applyBorder="1" applyAlignment="1">
      <alignment horizontal="center"/>
    </xf>
    <xf numFmtId="0" fontId="6" fillId="0" borderId="39" xfId="0" applyFont="1" applyBorder="1" applyAlignment="1">
      <alignment horizontal="center"/>
    </xf>
    <xf numFmtId="0" fontId="6" fillId="0" borderId="69" xfId="0" applyFont="1" applyBorder="1" applyAlignment="1">
      <alignment horizontal="center"/>
    </xf>
    <xf numFmtId="3" fontId="13" fillId="0" borderId="26" xfId="0" applyNumberFormat="1" applyFont="1" applyBorder="1" applyAlignment="1" applyProtection="1">
      <alignment horizontal="center"/>
      <protection locked="0"/>
    </xf>
    <xf numFmtId="0" fontId="13" fillId="2" borderId="37" xfId="0" applyFont="1" applyFill="1" applyBorder="1" applyAlignment="1" applyProtection="1">
      <alignment horizontal="center"/>
      <protection locked="0"/>
    </xf>
    <xf numFmtId="0" fontId="13" fillId="2" borderId="37" xfId="0" applyFont="1" applyFill="1" applyBorder="1"/>
    <xf numFmtId="0" fontId="4" fillId="0" borderId="2" xfId="0" applyFont="1" applyBorder="1" applyAlignment="1">
      <alignment horizontal="center"/>
    </xf>
    <xf numFmtId="0" fontId="13" fillId="0" borderId="37" xfId="0" applyFont="1" applyBorder="1" applyAlignment="1">
      <alignment horizontal="center"/>
    </xf>
    <xf numFmtId="49" fontId="6" fillId="2" borderId="36" xfId="0" applyNumberFormat="1" applyFont="1" applyFill="1" applyBorder="1" applyAlignment="1" applyProtection="1">
      <alignment horizontal="right"/>
      <protection locked="0"/>
    </xf>
    <xf numFmtId="0" fontId="6" fillId="2" borderId="36" xfId="0" applyFont="1" applyFill="1" applyBorder="1" applyAlignment="1">
      <alignment horizontal="right"/>
    </xf>
    <xf numFmtId="0" fontId="13" fillId="2" borderId="36" xfId="0" applyFont="1" applyFill="1" applyBorder="1" applyAlignment="1">
      <alignment horizontal="center"/>
    </xf>
    <xf numFmtId="0" fontId="6" fillId="0" borderId="9" xfId="0" applyFont="1" applyBorder="1" applyAlignment="1">
      <alignment horizontal="center"/>
    </xf>
    <xf numFmtId="49" fontId="13" fillId="0" borderId="26" xfId="0" applyNumberFormat="1" applyFont="1" applyBorder="1" applyAlignment="1">
      <alignment horizontal="center"/>
    </xf>
    <xf numFmtId="0" fontId="4" fillId="0" borderId="24" xfId="0" applyFont="1" applyBorder="1" applyAlignment="1">
      <alignment horizontal="right"/>
    </xf>
    <xf numFmtId="0" fontId="4" fillId="0" borderId="26" xfId="0" applyFont="1" applyBorder="1" applyAlignment="1">
      <alignment horizontal="right"/>
    </xf>
    <xf numFmtId="0" fontId="4" fillId="0" borderId="25" xfId="0" applyFont="1" applyBorder="1" applyAlignment="1">
      <alignment horizontal="right"/>
    </xf>
    <xf numFmtId="0" fontId="4" fillId="0" borderId="29" xfId="0" applyFont="1" applyBorder="1"/>
    <xf numFmtId="0" fontId="4" fillId="0" borderId="37" xfId="0" applyFont="1" applyBorder="1"/>
    <xf numFmtId="0" fontId="4" fillId="0" borderId="46" xfId="0" applyFont="1" applyBorder="1"/>
    <xf numFmtId="0" fontId="4" fillId="0" borderId="38" xfId="0" applyFont="1" applyBorder="1" applyAlignment="1">
      <alignment horizontal="center"/>
    </xf>
    <xf numFmtId="0" fontId="4" fillId="0" borderId="39" xfId="0" applyFont="1" applyBorder="1" applyAlignment="1">
      <alignment horizontal="center"/>
    </xf>
    <xf numFmtId="0" fontId="4" fillId="0" borderId="69" xfId="0" applyFont="1" applyBorder="1" applyAlignment="1">
      <alignment horizontal="center"/>
    </xf>
    <xf numFmtId="49" fontId="36" fillId="0" borderId="43" xfId="0" applyNumberFormat="1" applyFont="1" applyBorder="1" applyAlignment="1">
      <alignment horizontal="center"/>
    </xf>
    <xf numFmtId="49" fontId="36" fillId="0" borderId="41" xfId="0" applyNumberFormat="1" applyFont="1" applyBorder="1" applyAlignment="1">
      <alignment horizontal="center"/>
    </xf>
    <xf numFmtId="49" fontId="36" fillId="0" borderId="28" xfId="0" applyNumberFormat="1" applyFont="1" applyBorder="1" applyAlignment="1">
      <alignment horizontal="center"/>
    </xf>
    <xf numFmtId="0" fontId="6" fillId="0" borderId="3" xfId="0" applyFont="1" applyBorder="1" applyAlignment="1">
      <alignment horizontal="center"/>
    </xf>
    <xf numFmtId="0" fontId="40" fillId="0" borderId="70" xfId="0" applyFont="1" applyBorder="1" applyAlignment="1">
      <alignment horizontal="center"/>
    </xf>
    <xf numFmtId="0" fontId="40" fillId="0" borderId="0" xfId="0" applyFont="1" applyAlignment="1">
      <alignment horizontal="center"/>
    </xf>
    <xf numFmtId="0" fontId="40" fillId="0" borderId="71" xfId="0" applyFont="1" applyBorder="1" applyAlignment="1">
      <alignment horizontal="center"/>
    </xf>
    <xf numFmtId="0" fontId="6" fillId="3" borderId="21" xfId="0" applyFont="1" applyFill="1" applyBorder="1" applyAlignment="1">
      <alignment horizontal="center"/>
    </xf>
    <xf numFmtId="0" fontId="6" fillId="2" borderId="44" xfId="0" applyFont="1" applyFill="1" applyBorder="1" applyAlignment="1">
      <alignment horizontal="center"/>
    </xf>
    <xf numFmtId="0" fontId="6" fillId="2" borderId="36" xfId="0" applyFont="1" applyFill="1" applyBorder="1" applyAlignment="1">
      <alignment horizontal="center"/>
    </xf>
    <xf numFmtId="0" fontId="6" fillId="2" borderId="45" xfId="0" applyFont="1" applyFill="1" applyBorder="1" applyAlignment="1">
      <alignment horizontal="center"/>
    </xf>
    <xf numFmtId="0" fontId="13" fillId="2" borderId="44" xfId="0" applyFont="1" applyFill="1" applyBorder="1" applyAlignment="1">
      <alignment horizontal="center"/>
    </xf>
    <xf numFmtId="49" fontId="13" fillId="2" borderId="36" xfId="0" applyNumberFormat="1" applyFont="1" applyFill="1" applyBorder="1" applyAlignment="1">
      <alignment horizontal="center"/>
    </xf>
    <xf numFmtId="0" fontId="4" fillId="0" borderId="38" xfId="0" applyFont="1" applyBorder="1" applyAlignment="1">
      <alignment horizontal="right"/>
    </xf>
    <xf numFmtId="0" fontId="4" fillId="0" borderId="39" xfId="0" applyFont="1" applyBorder="1" applyAlignment="1">
      <alignment horizontal="right"/>
    </xf>
    <xf numFmtId="0" fontId="4" fillId="0" borderId="69" xfId="0" applyFont="1" applyBorder="1" applyAlignment="1">
      <alignment horizontal="right"/>
    </xf>
    <xf numFmtId="49" fontId="13" fillId="2" borderId="36" xfId="0" applyNumberFormat="1" applyFont="1" applyFill="1" applyBorder="1" applyAlignment="1" applyProtection="1">
      <alignment horizontal="left"/>
      <protection locked="0"/>
    </xf>
    <xf numFmtId="0" fontId="13" fillId="2" borderId="36" xfId="0" applyFont="1" applyFill="1" applyBorder="1" applyAlignment="1">
      <alignment horizontal="left"/>
    </xf>
    <xf numFmtId="49" fontId="12" fillId="0" borderId="43" xfId="0" applyNumberFormat="1" applyFont="1" applyBorder="1" applyAlignment="1">
      <alignment horizontal="center" vertical="center"/>
    </xf>
    <xf numFmtId="49" fontId="12" fillId="0" borderId="41" xfId="0" applyNumberFormat="1" applyFont="1" applyBorder="1" applyAlignment="1">
      <alignment horizontal="center" vertical="center"/>
    </xf>
    <xf numFmtId="49" fontId="12" fillId="0" borderId="28" xfId="0" applyNumberFormat="1" applyFont="1" applyBorder="1" applyAlignment="1">
      <alignment horizontal="center" vertical="center"/>
    </xf>
    <xf numFmtId="0" fontId="4" fillId="0" borderId="0" xfId="0" applyFont="1" applyAlignment="1">
      <alignment horizontal="left"/>
    </xf>
    <xf numFmtId="0" fontId="4" fillId="0" borderId="5" xfId="0" applyFont="1" applyBorder="1" applyAlignment="1">
      <alignment horizontal="left"/>
    </xf>
    <xf numFmtId="0" fontId="13" fillId="0" borderId="47" xfId="0" applyFont="1" applyBorder="1" applyAlignment="1" applyProtection="1">
      <alignment horizontal="center"/>
      <protection locked="0"/>
    </xf>
    <xf numFmtId="0" fontId="13" fillId="0" borderId="36" xfId="0" applyFont="1" applyBorder="1" applyAlignment="1">
      <alignment horizontal="center"/>
    </xf>
    <xf numFmtId="49" fontId="13" fillId="0" borderId="40" xfId="0" applyNumberFormat="1" applyFont="1" applyBorder="1" applyAlignment="1" applyProtection="1">
      <alignment horizontal="center"/>
      <protection locked="0"/>
    </xf>
    <xf numFmtId="49" fontId="0" fillId="0" borderId="26" xfId="0" applyNumberFormat="1" applyBorder="1" applyAlignment="1">
      <alignment horizontal="center"/>
    </xf>
    <xf numFmtId="49" fontId="7" fillId="0" borderId="37" xfId="0" applyNumberFormat="1" applyFont="1" applyBorder="1" applyAlignment="1" applyProtection="1">
      <alignment horizontal="center"/>
      <protection locked="0"/>
    </xf>
    <xf numFmtId="2" fontId="13" fillId="0" borderId="26" xfId="0" applyNumberFormat="1" applyFont="1" applyBorder="1" applyAlignment="1" applyProtection="1">
      <alignment horizontal="center"/>
      <protection locked="0"/>
    </xf>
    <xf numFmtId="2" fontId="13" fillId="0" borderId="26" xfId="0" applyNumberFormat="1" applyFont="1" applyBorder="1" applyAlignment="1">
      <alignment horizontal="center"/>
    </xf>
    <xf numFmtId="49" fontId="7" fillId="6" borderId="26" xfId="0" applyNumberFormat="1" applyFont="1" applyFill="1" applyBorder="1" applyAlignment="1">
      <alignment horizontal="center"/>
    </xf>
    <xf numFmtId="49" fontId="13" fillId="6" borderId="26" xfId="0" applyNumberFormat="1" applyFont="1" applyFill="1" applyBorder="1" applyAlignment="1">
      <alignment horizontal="center"/>
    </xf>
    <xf numFmtId="49" fontId="13" fillId="2" borderId="26" xfId="0" applyNumberFormat="1" applyFont="1" applyFill="1" applyBorder="1" applyAlignment="1">
      <alignment horizontal="center"/>
    </xf>
    <xf numFmtId="49" fontId="7" fillId="0" borderId="0" xfId="0" applyNumberFormat="1" applyFont="1" applyAlignment="1" applyProtection="1">
      <alignment horizontal="center"/>
      <protection locked="0"/>
    </xf>
    <xf numFmtId="49" fontId="7" fillId="2" borderId="36" xfId="0" applyNumberFormat="1" applyFont="1" applyFill="1" applyBorder="1" applyAlignment="1" applyProtection="1">
      <alignment horizontal="center"/>
      <protection locked="0"/>
    </xf>
    <xf numFmtId="2" fontId="13" fillId="0" borderId="36" xfId="0" applyNumberFormat="1" applyFont="1" applyBorder="1" applyAlignment="1">
      <alignment horizontal="center"/>
    </xf>
    <xf numFmtId="49" fontId="13" fillId="2" borderId="36" xfId="0" applyNumberFormat="1" applyFont="1" applyFill="1" applyBorder="1" applyAlignment="1" applyProtection="1">
      <alignment horizontal="center"/>
      <protection locked="0"/>
    </xf>
    <xf numFmtId="49" fontId="13" fillId="6" borderId="37" xfId="0" applyNumberFormat="1" applyFont="1" applyFill="1" applyBorder="1" applyAlignment="1" applyProtection="1">
      <alignment horizontal="center"/>
      <protection locked="0"/>
    </xf>
    <xf numFmtId="49" fontId="4" fillId="0" borderId="36" xfId="0" applyNumberFormat="1" applyFont="1" applyBorder="1" applyAlignment="1">
      <alignment horizontal="center"/>
    </xf>
    <xf numFmtId="2" fontId="13" fillId="6" borderId="36" xfId="0" applyNumberFormat="1" applyFont="1" applyFill="1" applyBorder="1" applyAlignment="1">
      <alignment horizontal="center"/>
    </xf>
    <xf numFmtId="0" fontId="8" fillId="0" borderId="43" xfId="0" applyFont="1" applyBorder="1" applyAlignment="1">
      <alignment horizontal="center" vertical="center"/>
    </xf>
    <xf numFmtId="0" fontId="8" fillId="0" borderId="28" xfId="0" applyFont="1" applyBorder="1" applyAlignment="1">
      <alignment horizontal="center" vertical="center"/>
    </xf>
    <xf numFmtId="49" fontId="8" fillId="0" borderId="28" xfId="0" applyNumberFormat="1" applyFont="1" applyBorder="1" applyAlignment="1">
      <alignment horizontal="center" vertical="center"/>
    </xf>
    <xf numFmtId="0" fontId="13" fillId="2" borderId="24" xfId="0" applyFont="1" applyFill="1" applyBorder="1" applyAlignment="1">
      <alignment horizontal="center"/>
    </xf>
    <xf numFmtId="0" fontId="13" fillId="2" borderId="25" xfId="0" applyFont="1" applyFill="1" applyBorder="1" applyAlignment="1">
      <alignment horizontal="center"/>
    </xf>
    <xf numFmtId="49" fontId="13" fillId="6" borderId="36" xfId="0" applyNumberFormat="1" applyFont="1" applyFill="1" applyBorder="1" applyAlignment="1">
      <alignment horizontal="right"/>
    </xf>
    <xf numFmtId="0" fontId="13" fillId="2" borderId="38" xfId="0" applyFont="1" applyFill="1" applyBorder="1" applyAlignment="1">
      <alignment horizontal="center"/>
    </xf>
    <xf numFmtId="0" fontId="13" fillId="2" borderId="69" xfId="0" applyFont="1" applyFill="1" applyBorder="1" applyAlignment="1">
      <alignment horizontal="center"/>
    </xf>
    <xf numFmtId="0" fontId="8" fillId="0" borderId="41" xfId="0" applyFont="1" applyBorder="1" applyAlignment="1">
      <alignment horizontal="center" vertical="center"/>
    </xf>
    <xf numFmtId="49" fontId="13" fillId="0" borderId="14" xfId="0" applyNumberFormat="1" applyFont="1" applyBorder="1" applyAlignment="1" applyProtection="1">
      <alignment horizontal="center"/>
      <protection locked="0"/>
    </xf>
    <xf numFmtId="49" fontId="13" fillId="0" borderId="4" xfId="0" applyNumberFormat="1" applyFont="1" applyBorder="1" applyAlignment="1" applyProtection="1">
      <alignment horizontal="center"/>
      <protection locked="0"/>
    </xf>
    <xf numFmtId="49" fontId="13" fillId="2" borderId="37" xfId="0" applyNumberFormat="1" applyFont="1" applyFill="1" applyBorder="1" applyAlignment="1" applyProtection="1">
      <alignment horizontal="center"/>
      <protection locked="0"/>
    </xf>
    <xf numFmtId="49" fontId="7" fillId="0" borderId="26" xfId="0" applyNumberFormat="1" applyFont="1" applyBorder="1" applyAlignment="1">
      <alignment horizontal="right"/>
    </xf>
    <xf numFmtId="0" fontId="24" fillId="0" borderId="0" xfId="0" applyFont="1" applyAlignment="1">
      <alignment horizontal="center"/>
    </xf>
    <xf numFmtId="49" fontId="13" fillId="0" borderId="0" xfId="0" applyNumberFormat="1" applyFont="1" applyAlignment="1" applyProtection="1">
      <alignment horizontal="center"/>
      <protection locked="0"/>
    </xf>
    <xf numFmtId="49" fontId="13" fillId="2" borderId="26" xfId="0" applyNumberFormat="1" applyFont="1" applyFill="1" applyBorder="1" applyAlignment="1" applyProtection="1">
      <alignment horizontal="center"/>
      <protection locked="0"/>
    </xf>
    <xf numFmtId="49" fontId="6" fillId="0" borderId="43" xfId="0" applyNumberFormat="1" applyFont="1" applyBorder="1" applyAlignment="1">
      <alignment horizontal="center"/>
    </xf>
    <xf numFmtId="49" fontId="6" fillId="0" borderId="41" xfId="0" applyNumberFormat="1" applyFont="1" applyBorder="1" applyAlignment="1">
      <alignment horizontal="center"/>
    </xf>
    <xf numFmtId="49" fontId="6" fillId="0" borderId="28" xfId="0" applyNumberFormat="1" applyFont="1" applyBorder="1" applyAlignment="1">
      <alignment horizontal="center"/>
    </xf>
    <xf numFmtId="49" fontId="13" fillId="6" borderId="36" xfId="0" applyNumberFormat="1" applyFont="1" applyFill="1" applyBorder="1" applyAlignment="1">
      <alignment horizontal="center"/>
    </xf>
    <xf numFmtId="49" fontId="11" fillId="0" borderId="36" xfId="0" applyNumberFormat="1" applyFont="1" applyBorder="1" applyAlignment="1">
      <alignment horizontal="left"/>
    </xf>
    <xf numFmtId="0" fontId="13" fillId="2" borderId="26" xfId="0" applyFont="1" applyFill="1" applyBorder="1" applyAlignment="1">
      <alignment horizontal="center"/>
    </xf>
    <xf numFmtId="49" fontId="13" fillId="6" borderId="36" xfId="0" applyNumberFormat="1" applyFont="1" applyFill="1" applyBorder="1" applyAlignment="1" applyProtection="1">
      <alignment horizontal="center"/>
      <protection locked="0"/>
    </xf>
    <xf numFmtId="49" fontId="13" fillId="0" borderId="0" xfId="0" applyNumberFormat="1" applyFont="1" applyAlignment="1">
      <alignment horizontal="center"/>
    </xf>
    <xf numFmtId="0" fontId="20" fillId="0" borderId="36" xfId="0" applyFont="1" applyBorder="1" applyAlignment="1" applyProtection="1">
      <alignment horizontal="center"/>
      <protection locked="0"/>
    </xf>
    <xf numFmtId="49" fontId="13" fillId="0" borderId="40" xfId="0" applyNumberFormat="1" applyFont="1" applyBorder="1" applyAlignment="1">
      <alignment horizontal="right"/>
    </xf>
    <xf numFmtId="49" fontId="13" fillId="2" borderId="36" xfId="0" applyNumberFormat="1" applyFont="1" applyFill="1" applyBorder="1" applyAlignment="1">
      <alignment horizontal="right"/>
    </xf>
    <xf numFmtId="0" fontId="6" fillId="0" borderId="43" xfId="0" applyFont="1" applyBorder="1" applyAlignment="1">
      <alignment horizontal="center" vertical="center"/>
    </xf>
    <xf numFmtId="0" fontId="6" fillId="0" borderId="41" xfId="0" applyFont="1" applyBorder="1" applyAlignment="1">
      <alignment horizontal="center" vertical="center"/>
    </xf>
    <xf numFmtId="0" fontId="6" fillId="0" borderId="28" xfId="0" applyFont="1" applyBorder="1" applyAlignment="1">
      <alignment horizontal="center" vertical="center"/>
    </xf>
    <xf numFmtId="0" fontId="13" fillId="2" borderId="29" xfId="0" applyFont="1" applyFill="1" applyBorder="1" applyAlignment="1">
      <alignment horizontal="center"/>
    </xf>
    <xf numFmtId="0" fontId="13" fillId="2" borderId="37" xfId="0" applyFont="1" applyFill="1" applyBorder="1" applyAlignment="1">
      <alignment horizontal="center"/>
    </xf>
    <xf numFmtId="0" fontId="13" fillId="2" borderId="46" xfId="0" applyFont="1" applyFill="1" applyBorder="1" applyAlignment="1">
      <alignment horizontal="center"/>
    </xf>
    <xf numFmtId="49" fontId="13" fillId="2" borderId="29" xfId="0" applyNumberFormat="1" applyFont="1" applyFill="1" applyBorder="1" applyAlignment="1" applyProtection="1">
      <alignment horizontal="center"/>
      <protection locked="0"/>
    </xf>
    <xf numFmtId="49" fontId="13" fillId="2" borderId="46" xfId="0" applyNumberFormat="1" applyFont="1" applyFill="1" applyBorder="1" applyAlignment="1" applyProtection="1">
      <alignment horizontal="center"/>
      <protection locked="0"/>
    </xf>
    <xf numFmtId="49" fontId="6" fillId="0" borderId="0" xfId="0" applyNumberFormat="1" applyFont="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13" fillId="0" borderId="24" xfId="0" applyNumberFormat="1" applyFont="1" applyBorder="1" applyAlignment="1" applyProtection="1">
      <alignment horizontal="center"/>
      <protection locked="0"/>
    </xf>
    <xf numFmtId="49" fontId="13" fillId="0" borderId="25" xfId="0" applyNumberFormat="1" applyFont="1" applyBorder="1" applyAlignment="1" applyProtection="1">
      <alignment horizontal="center"/>
      <protection locked="0"/>
    </xf>
    <xf numFmtId="49" fontId="7" fillId="0" borderId="0" xfId="0" applyNumberFormat="1" applyFont="1" applyAlignment="1">
      <alignment horizontal="center"/>
    </xf>
    <xf numFmtId="49" fontId="7" fillId="0" borderId="5" xfId="0" applyNumberFormat="1" applyFont="1" applyBorder="1" applyAlignment="1">
      <alignment horizontal="center"/>
    </xf>
    <xf numFmtId="49" fontId="13" fillId="0" borderId="5" xfId="0" applyNumberFormat="1" applyFont="1" applyBorder="1" applyAlignment="1" applyProtection="1">
      <alignment horizontal="center"/>
      <protection locked="0"/>
    </xf>
    <xf numFmtId="49" fontId="13" fillId="0" borderId="29" xfId="0" applyNumberFormat="1" applyFont="1" applyBorder="1" applyAlignment="1" applyProtection="1">
      <alignment horizontal="center"/>
      <protection locked="0"/>
    </xf>
    <xf numFmtId="49" fontId="13" fillId="0" borderId="46" xfId="0" applyNumberFormat="1" applyFont="1" applyBorder="1" applyAlignment="1" applyProtection="1">
      <alignment horizontal="center"/>
      <protection locked="0"/>
    </xf>
    <xf numFmtId="0" fontId="13" fillId="6" borderId="29" xfId="0" applyFont="1" applyFill="1" applyBorder="1" applyAlignment="1">
      <alignment horizontal="center"/>
    </xf>
    <xf numFmtId="0" fontId="13" fillId="6" borderId="46" xfId="0" applyFont="1" applyFill="1" applyBorder="1" applyAlignment="1">
      <alignment horizontal="center"/>
    </xf>
    <xf numFmtId="0" fontId="13" fillId="6" borderId="36" xfId="0" applyFont="1" applyFill="1" applyBorder="1" applyAlignment="1">
      <alignment horizontal="left"/>
    </xf>
    <xf numFmtId="49" fontId="8" fillId="0" borderId="43" xfId="0" applyNumberFormat="1" applyFont="1" applyBorder="1" applyAlignment="1">
      <alignment horizontal="center" vertical="center"/>
    </xf>
    <xf numFmtId="49" fontId="13" fillId="2" borderId="24" xfId="0" applyNumberFormat="1" applyFont="1" applyFill="1" applyBorder="1" applyAlignment="1" applyProtection="1">
      <alignment horizontal="center"/>
      <protection locked="0"/>
    </xf>
    <xf numFmtId="49" fontId="13" fillId="2" borderId="25" xfId="0" applyNumberFormat="1" applyFont="1" applyFill="1" applyBorder="1" applyAlignment="1" applyProtection="1">
      <alignment horizontal="center"/>
      <protection locked="0"/>
    </xf>
    <xf numFmtId="0" fontId="0" fillId="0" borderId="36" xfId="0" applyBorder="1" applyAlignment="1">
      <alignment horizontal="center"/>
    </xf>
    <xf numFmtId="0" fontId="0" fillId="6" borderId="36" xfId="0" applyFill="1" applyBorder="1" applyAlignment="1">
      <alignment horizontal="center"/>
    </xf>
    <xf numFmtId="49" fontId="8" fillId="0" borderId="43" xfId="0" applyNumberFormat="1"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49" fontId="44" fillId="2" borderId="36" xfId="0" applyNumberFormat="1" applyFont="1" applyFill="1" applyBorder="1" applyAlignment="1">
      <alignment horizontal="center"/>
    </xf>
    <xf numFmtId="49" fontId="13" fillId="0" borderId="0" xfId="0" applyNumberFormat="1" applyFont="1" applyAlignment="1">
      <alignment horizontal="right"/>
    </xf>
    <xf numFmtId="0" fontId="20" fillId="0" borderId="36"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13" fillId="6" borderId="26" xfId="0" applyFont="1" applyFill="1" applyBorder="1" applyAlignment="1">
      <alignment horizontal="center"/>
    </xf>
    <xf numFmtId="49" fontId="13" fillId="0" borderId="38" xfId="0" applyNumberFormat="1" applyFont="1" applyBorder="1" applyAlignment="1" applyProtection="1">
      <alignment horizontal="center"/>
      <protection locked="0"/>
    </xf>
    <xf numFmtId="49" fontId="13" fillId="0" borderId="69" xfId="0" applyNumberFormat="1" applyFont="1" applyBorder="1" applyAlignment="1" applyProtection="1">
      <alignment horizontal="center"/>
      <protection locked="0"/>
    </xf>
    <xf numFmtId="49" fontId="9" fillId="0" borderId="36" xfId="0" applyNumberFormat="1" applyFont="1" applyBorder="1" applyAlignment="1">
      <alignment horizontal="center"/>
    </xf>
    <xf numFmtId="0" fontId="13" fillId="0" borderId="0" xfId="0" applyFont="1" applyAlignment="1">
      <alignment horizontal="center"/>
    </xf>
    <xf numFmtId="49" fontId="8" fillId="0" borderId="41" xfId="0" applyNumberFormat="1" applyFont="1" applyBorder="1" applyAlignment="1">
      <alignment horizontal="center" vertical="center"/>
    </xf>
    <xf numFmtId="0" fontId="8" fillId="0" borderId="36" xfId="0" applyFont="1" applyBorder="1" applyAlignment="1">
      <alignment horizontal="center"/>
    </xf>
    <xf numFmtId="0" fontId="8" fillId="6" borderId="36" xfId="0" applyFont="1" applyFill="1" applyBorder="1" applyAlignment="1">
      <alignment horizontal="center"/>
    </xf>
    <xf numFmtId="49" fontId="9" fillId="6" borderId="36" xfId="0" applyNumberFormat="1" applyFont="1" applyFill="1" applyBorder="1" applyAlignment="1">
      <alignment horizontal="center"/>
    </xf>
    <xf numFmtId="49" fontId="13" fillId="2" borderId="40" xfId="0" applyNumberFormat="1" applyFont="1" applyFill="1" applyBorder="1" applyAlignment="1">
      <alignment horizontal="center"/>
    </xf>
    <xf numFmtId="49" fontId="52" fillId="2" borderId="36" xfId="0" applyNumberFormat="1" applyFont="1" applyFill="1" applyBorder="1" applyAlignment="1">
      <alignment horizontal="center"/>
    </xf>
    <xf numFmtId="49" fontId="6" fillId="0" borderId="29" xfId="0" applyNumberFormat="1" applyFont="1" applyBorder="1" applyAlignment="1">
      <alignment horizontal="center"/>
    </xf>
    <xf numFmtId="0" fontId="6" fillId="0" borderId="37" xfId="0" applyFont="1" applyBorder="1" applyAlignment="1">
      <alignment horizontal="center"/>
    </xf>
    <xf numFmtId="0" fontId="6" fillId="0" borderId="46" xfId="0" applyFont="1" applyBorder="1" applyAlignment="1">
      <alignment horizontal="center"/>
    </xf>
    <xf numFmtId="49" fontId="6" fillId="0" borderId="0" xfId="0" applyNumberFormat="1" applyFont="1" applyAlignment="1" applyProtection="1">
      <alignment horizontal="center"/>
      <protection locked="0"/>
    </xf>
    <xf numFmtId="49" fontId="13" fillId="6" borderId="26" xfId="0" applyNumberFormat="1" applyFont="1" applyFill="1" applyBorder="1" applyAlignment="1" applyProtection="1">
      <alignment horizontal="center"/>
      <protection locked="0"/>
    </xf>
    <xf numFmtId="0" fontId="73" fillId="0" borderId="0" xfId="0" applyFont="1" applyAlignment="1">
      <alignment horizontal="center"/>
    </xf>
    <xf numFmtId="49" fontId="52" fillId="6" borderId="37" xfId="0" applyNumberFormat="1" applyFont="1" applyFill="1" applyBorder="1" applyAlignment="1">
      <alignment horizontal="center"/>
    </xf>
    <xf numFmtId="49" fontId="52" fillId="0" borderId="40" xfId="0" applyNumberFormat="1" applyFont="1" applyBorder="1" applyAlignment="1">
      <alignment horizontal="center"/>
    </xf>
    <xf numFmtId="49" fontId="6" fillId="0" borderId="36" xfId="0" applyNumberFormat="1" applyFont="1" applyBorder="1" applyAlignment="1">
      <alignment horizontal="center"/>
    </xf>
    <xf numFmtId="49" fontId="52" fillId="6" borderId="36" xfId="0" applyNumberFormat="1" applyFont="1" applyFill="1" applyBorder="1" applyAlignment="1">
      <alignment horizontal="center"/>
    </xf>
    <xf numFmtId="49" fontId="58" fillId="0" borderId="36" xfId="0" applyNumberFormat="1" applyFont="1" applyBorder="1" applyAlignment="1">
      <alignment horizontal="center"/>
    </xf>
    <xf numFmtId="0" fontId="13" fillId="6" borderId="0" xfId="0" applyFont="1" applyFill="1" applyAlignment="1">
      <alignment horizontal="center"/>
    </xf>
    <xf numFmtId="49" fontId="0" fillId="0" borderId="40" xfId="0" applyNumberFormat="1" applyBorder="1" applyAlignment="1">
      <alignment horizontal="center"/>
    </xf>
    <xf numFmtId="1" fontId="6" fillId="0" borderId="7" xfId="0" applyNumberFormat="1" applyFont="1" applyBorder="1" applyAlignment="1">
      <alignment horizontal="center"/>
    </xf>
    <xf numFmtId="1" fontId="6" fillId="0" borderId="2" xfId="0" applyNumberFormat="1" applyFont="1" applyBorder="1" applyAlignment="1">
      <alignment horizontal="center"/>
    </xf>
    <xf numFmtId="1" fontId="6" fillId="0" borderId="8" xfId="0" applyNumberFormat="1" applyFont="1" applyBorder="1" applyAlignment="1">
      <alignment horizontal="center"/>
    </xf>
    <xf numFmtId="0" fontId="6" fillId="7" borderId="24" xfId="0" applyFont="1" applyFill="1" applyBorder="1" applyAlignment="1">
      <alignment horizontal="center"/>
    </xf>
    <xf numFmtId="0" fontId="6" fillId="7" borderId="26" xfId="0" applyFont="1" applyFill="1" applyBorder="1" applyAlignment="1">
      <alignment horizontal="center"/>
    </xf>
    <xf numFmtId="0" fontId="6" fillId="7" borderId="25" xfId="0" applyFont="1" applyFill="1" applyBorder="1" applyAlignment="1">
      <alignment horizontal="center"/>
    </xf>
    <xf numFmtId="1" fontId="6" fillId="7" borderId="38" xfId="0" applyNumberFormat="1" applyFont="1" applyFill="1" applyBorder="1" applyAlignment="1">
      <alignment horizontal="center"/>
    </xf>
    <xf numFmtId="1" fontId="6" fillId="7" borderId="39" xfId="0" applyNumberFormat="1" applyFont="1" applyFill="1" applyBorder="1" applyAlignment="1">
      <alignment horizontal="center"/>
    </xf>
    <xf numFmtId="1" fontId="6" fillId="7" borderId="69" xfId="0" applyNumberFormat="1" applyFont="1" applyFill="1" applyBorder="1" applyAlignment="1">
      <alignment horizontal="center"/>
    </xf>
    <xf numFmtId="1" fontId="6" fillId="7" borderId="24" xfId="0" applyNumberFormat="1" applyFont="1" applyFill="1" applyBorder="1" applyAlignment="1">
      <alignment horizontal="center"/>
    </xf>
    <xf numFmtId="1" fontId="6" fillId="7" borderId="26" xfId="0" applyNumberFormat="1" applyFont="1" applyFill="1" applyBorder="1" applyAlignment="1">
      <alignment horizontal="center"/>
    </xf>
    <xf numFmtId="1" fontId="6" fillId="7" borderId="25" xfId="0" applyNumberFormat="1" applyFont="1" applyFill="1" applyBorder="1" applyAlignment="1">
      <alignment horizontal="center"/>
    </xf>
    <xf numFmtId="0" fontId="6" fillId="7" borderId="38" xfId="0" applyFont="1" applyFill="1" applyBorder="1" applyAlignment="1">
      <alignment horizontal="center"/>
    </xf>
    <xf numFmtId="0" fontId="6" fillId="7" borderId="39" xfId="0" applyFont="1" applyFill="1" applyBorder="1" applyAlignment="1">
      <alignment horizontal="center"/>
    </xf>
    <xf numFmtId="0" fontId="6" fillId="7" borderId="69" xfId="0" applyFont="1" applyFill="1" applyBorder="1" applyAlignment="1">
      <alignment horizontal="center"/>
    </xf>
    <xf numFmtId="49" fontId="4" fillId="6" borderId="36" xfId="0" applyNumberFormat="1" applyFont="1" applyFill="1" applyBorder="1" applyAlignment="1">
      <alignment horizontal="center"/>
    </xf>
    <xf numFmtId="0" fontId="13" fillId="0" borderId="40" xfId="0" applyFont="1" applyBorder="1" applyAlignment="1">
      <alignment horizontal="center"/>
    </xf>
    <xf numFmtId="0" fontId="7" fillId="0" borderId="36" xfId="0" applyFont="1" applyBorder="1" applyAlignment="1">
      <alignment horizontal="center"/>
    </xf>
    <xf numFmtId="0" fontId="13" fillId="0" borderId="26" xfId="0" applyFont="1" applyBorder="1" applyAlignment="1">
      <alignment horizontal="center"/>
    </xf>
    <xf numFmtId="49" fontId="8" fillId="0" borderId="40" xfId="0" applyNumberFormat="1" applyFont="1" applyBorder="1" applyAlignment="1">
      <alignment horizontal="center"/>
    </xf>
    <xf numFmtId="49" fontId="13" fillId="0" borderId="36" xfId="0" applyNumberFormat="1" applyFont="1" applyBorder="1" applyAlignment="1" applyProtection="1">
      <alignment horizontal="center"/>
      <protection locked="0"/>
    </xf>
    <xf numFmtId="49" fontId="8" fillId="0" borderId="43" xfId="0" applyNumberFormat="1" applyFont="1" applyBorder="1" applyAlignment="1">
      <alignment horizontal="center"/>
    </xf>
    <xf numFmtId="49" fontId="8" fillId="0" borderId="41" xfId="0" applyNumberFormat="1" applyFont="1" applyBorder="1" applyAlignment="1">
      <alignment horizontal="center"/>
    </xf>
    <xf numFmtId="49" fontId="8" fillId="0" borderId="28" xfId="0" applyNumberFormat="1" applyFont="1" applyBorder="1" applyAlignment="1">
      <alignment horizontal="center"/>
    </xf>
    <xf numFmtId="49" fontId="9" fillId="0" borderId="0" xfId="0" applyNumberFormat="1" applyFont="1" applyAlignment="1">
      <alignment horizontal="center"/>
    </xf>
    <xf numFmtId="0" fontId="7" fillId="0" borderId="0" xfId="0" applyFont="1" applyAlignment="1">
      <alignment horizontal="center"/>
    </xf>
    <xf numFmtId="0" fontId="8" fillId="2" borderId="37" xfId="0" applyFont="1" applyFill="1" applyBorder="1" applyAlignment="1" applyProtection="1">
      <alignment horizontal="center"/>
      <protection locked="0"/>
    </xf>
    <xf numFmtId="0" fontId="8" fillId="2" borderId="37" xfId="0" applyFont="1" applyFill="1" applyBorder="1" applyAlignment="1">
      <alignment horizontal="center"/>
    </xf>
    <xf numFmtId="49" fontId="8" fillId="0" borderId="36" xfId="0" applyNumberFormat="1" applyFont="1" applyBorder="1" applyAlignment="1" applyProtection="1">
      <alignment horizontal="left"/>
      <protection locked="0"/>
    </xf>
    <xf numFmtId="0" fontId="8" fillId="0" borderId="36" xfId="0" applyFont="1" applyBorder="1" applyAlignment="1">
      <alignment horizontal="left"/>
    </xf>
    <xf numFmtId="0" fontId="13" fillId="0" borderId="2" xfId="0" applyFont="1" applyBorder="1" applyAlignment="1">
      <alignment horizontal="center"/>
    </xf>
    <xf numFmtId="0" fontId="8" fillId="0" borderId="26" xfId="0" applyFont="1" applyBorder="1" applyAlignment="1">
      <alignment horizontal="center"/>
    </xf>
    <xf numFmtId="49" fontId="8" fillId="0" borderId="26" xfId="0" applyNumberFormat="1" applyFont="1" applyBorder="1" applyAlignment="1" applyProtection="1">
      <alignment horizontal="center"/>
      <protection locked="0"/>
    </xf>
    <xf numFmtId="49" fontId="13" fillId="2" borderId="37" xfId="0" applyNumberFormat="1" applyFont="1" applyFill="1" applyBorder="1" applyAlignment="1">
      <alignment horizontal="center"/>
    </xf>
    <xf numFmtId="49" fontId="13" fillId="2" borderId="0" xfId="0" applyNumberFormat="1" applyFont="1" applyFill="1" applyAlignment="1" applyProtection="1">
      <alignment horizontal="center"/>
      <protection locked="0"/>
    </xf>
    <xf numFmtId="49" fontId="8" fillId="0" borderId="0" xfId="0" applyNumberFormat="1" applyFont="1" applyAlignment="1" applyProtection="1">
      <alignment horizontal="center"/>
      <protection locked="0"/>
    </xf>
    <xf numFmtId="49" fontId="9" fillId="0" borderId="36" xfId="0" applyNumberFormat="1" applyFont="1" applyBorder="1" applyAlignment="1" applyProtection="1">
      <alignment horizontal="center"/>
      <protection locked="0"/>
    </xf>
    <xf numFmtId="49" fontId="13" fillId="0" borderId="20" xfId="0" applyNumberFormat="1" applyFont="1" applyBorder="1" applyAlignment="1">
      <alignment horizontal="center" vertical="center"/>
    </xf>
    <xf numFmtId="49" fontId="0" fillId="0" borderId="24" xfId="0" applyNumberFormat="1" applyBorder="1" applyAlignment="1">
      <alignment horizontal="center"/>
    </xf>
    <xf numFmtId="49" fontId="0" fillId="0" borderId="25" xfId="0" applyNumberFormat="1" applyBorder="1" applyAlignment="1">
      <alignment horizontal="center"/>
    </xf>
    <xf numFmtId="49" fontId="0" fillId="0" borderId="38" xfId="0" applyNumberFormat="1" applyBorder="1" applyAlignment="1">
      <alignment horizontal="center"/>
    </xf>
    <xf numFmtId="49" fontId="0" fillId="0" borderId="39" xfId="0" applyNumberFormat="1" applyBorder="1" applyAlignment="1">
      <alignment horizontal="center"/>
    </xf>
    <xf numFmtId="49" fontId="0" fillId="0" borderId="69" xfId="0" applyNumberFormat="1" applyBorder="1" applyAlignment="1">
      <alignment horizontal="center"/>
    </xf>
    <xf numFmtId="49" fontId="0" fillId="0" borderId="29" xfId="0" applyNumberFormat="1" applyBorder="1" applyAlignment="1">
      <alignment horizontal="center"/>
    </xf>
    <xf numFmtId="49" fontId="0" fillId="0" borderId="37" xfId="0" applyNumberFormat="1" applyBorder="1" applyAlignment="1">
      <alignment horizontal="center"/>
    </xf>
    <xf numFmtId="49" fontId="0" fillId="0" borderId="46" xfId="0" applyNumberFormat="1" applyBorder="1" applyAlignment="1">
      <alignment horizontal="center"/>
    </xf>
    <xf numFmtId="49" fontId="13" fillId="0" borderId="36" xfId="0" applyNumberFormat="1" applyFont="1" applyBorder="1" applyAlignment="1">
      <alignment horizontal="center"/>
    </xf>
    <xf numFmtId="0" fontId="18" fillId="0" borderId="36" xfId="0" applyFont="1" applyBorder="1" applyAlignment="1">
      <alignment horizontal="center"/>
    </xf>
    <xf numFmtId="0" fontId="18" fillId="0" borderId="26" xfId="0" applyFont="1" applyBorder="1" applyAlignment="1">
      <alignment horizontal="center"/>
    </xf>
    <xf numFmtId="49" fontId="44" fillId="0" borderId="0" xfId="0" applyNumberFormat="1" applyFont="1" applyAlignment="1">
      <alignment horizontal="center"/>
    </xf>
  </cellXfs>
  <cellStyles count="7">
    <cellStyle name="FORM" xfId="1" xr:uid="{00000000-0005-0000-0000-000000000000}"/>
    <cellStyle name="Normal" xfId="0" builtinId="0" customBuiltin="1"/>
    <cellStyle name="Normal_24803-00" xfId="2" xr:uid="{00000000-0005-0000-0000-000002000000}"/>
    <cellStyle name="Normal_API-611 Final Version-26-09-07 corrected" xfId="3" xr:uid="{00000000-0005-0000-0000-000003000000}"/>
    <cellStyle name="Normal_G130-New1999" xfId="4" xr:uid="{00000000-0005-0000-0000-000004000000}"/>
    <cellStyle name="Normal_Units" xfId="5" xr:uid="{00000000-0005-0000-0000-000005000000}"/>
    <cellStyle name="Normal_Units Master" xfId="6" xr:uid="{00000000-0005-0000-0000-000006000000}"/>
  </cellStyles>
  <dxfs count="25">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font>
        <condense val="0"/>
        <extend val="0"/>
        <color indexed="9"/>
      </font>
      <border>
        <left/>
        <right/>
        <top/>
        <bottom/>
      </border>
    </dxf>
    <dxf>
      <font>
        <strike val="0"/>
        <condense val="0"/>
        <extend val="0"/>
      </font>
      <border>
        <left/>
        <right/>
        <top/>
        <bottom style="hair">
          <color indexed="64"/>
        </bottom>
      </border>
    </dxf>
    <dxf>
      <border>
        <left/>
        <right/>
        <top/>
        <bottom style="hair">
          <color indexed="64"/>
        </bottom>
      </border>
    </dxf>
    <dxf>
      <border>
        <left/>
        <right/>
        <top/>
        <bottom style="hair">
          <color indexed="64"/>
        </bottom>
      </border>
    </dxf>
    <dxf>
      <border>
        <left/>
        <right/>
        <top/>
        <bottom/>
      </border>
    </dxf>
    <dxf>
      <border>
        <left/>
        <right/>
        <top/>
        <bottom/>
      </border>
    </dxf>
    <dxf>
      <border>
        <left/>
        <right/>
        <top/>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
      <border>
        <left/>
        <right/>
        <top/>
        <bottom style="hair">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7</xdr:col>
      <xdr:colOff>123825</xdr:colOff>
      <xdr:row>74</xdr:row>
      <xdr:rowOff>0</xdr:rowOff>
    </xdr:from>
    <xdr:to>
      <xdr:col>7</xdr:col>
      <xdr:colOff>161925</xdr:colOff>
      <xdr:row>74</xdr:row>
      <xdr:rowOff>0</xdr:rowOff>
    </xdr:to>
    <xdr:sp macro="" textlink="">
      <xdr:nvSpPr>
        <xdr:cNvPr id="18076" name="Oval 1">
          <a:extLst>
            <a:ext uri="{FF2B5EF4-FFF2-40B4-BE49-F238E27FC236}">
              <a16:creationId xmlns:a16="http://schemas.microsoft.com/office/drawing/2014/main" id="{00000000-0008-0000-0100-00009C460000}"/>
            </a:ext>
          </a:extLst>
        </xdr:cNvPr>
        <xdr:cNvSpPr>
          <a:spLocks noChangeArrowheads="1"/>
        </xdr:cNvSpPr>
      </xdr:nvSpPr>
      <xdr:spPr bwMode="auto">
        <a:xfrm>
          <a:off x="1323975" y="11877675"/>
          <a:ext cx="38100" cy="0"/>
        </a:xfrm>
        <a:prstGeom prst="ellipse">
          <a:avLst/>
        </a:prstGeom>
        <a:noFill/>
        <a:ln w="9525">
          <a:solidFill>
            <a:srgbClr val="000000"/>
          </a:solidFill>
          <a:round/>
          <a:headEnd/>
          <a:tailEnd/>
        </a:ln>
      </xdr:spPr>
    </xdr:sp>
    <xdr:clientData/>
  </xdr:twoCellAnchor>
  <xdr:twoCellAnchor>
    <xdr:from>
      <xdr:col>11</xdr:col>
      <xdr:colOff>0</xdr:colOff>
      <xdr:row>74</xdr:row>
      <xdr:rowOff>0</xdr:rowOff>
    </xdr:from>
    <xdr:to>
      <xdr:col>11</xdr:col>
      <xdr:colOff>0</xdr:colOff>
      <xdr:row>74</xdr:row>
      <xdr:rowOff>0</xdr:rowOff>
    </xdr:to>
    <xdr:sp macro="" textlink="">
      <xdr:nvSpPr>
        <xdr:cNvPr id="18077" name="Oval 2">
          <a:extLst>
            <a:ext uri="{FF2B5EF4-FFF2-40B4-BE49-F238E27FC236}">
              <a16:creationId xmlns:a16="http://schemas.microsoft.com/office/drawing/2014/main" id="{00000000-0008-0000-0100-00009D460000}"/>
            </a:ext>
          </a:extLst>
        </xdr:cNvPr>
        <xdr:cNvSpPr>
          <a:spLocks noChangeArrowheads="1"/>
        </xdr:cNvSpPr>
      </xdr:nvSpPr>
      <xdr:spPr bwMode="auto">
        <a:xfrm>
          <a:off x="1847850" y="11877675"/>
          <a:ext cx="0" cy="0"/>
        </a:xfrm>
        <a:prstGeom prst="ellipse">
          <a:avLst/>
        </a:prstGeom>
        <a:noFill/>
        <a:ln w="9525">
          <a:solidFill>
            <a:srgbClr val="000000"/>
          </a:solidFill>
          <a:round/>
          <a:headEnd/>
          <a:tailEnd/>
        </a:ln>
      </xdr:spPr>
    </xdr:sp>
    <xdr:clientData/>
  </xdr:twoCellAnchor>
  <xdr:twoCellAnchor>
    <xdr:from>
      <xdr:col>7</xdr:col>
      <xdr:colOff>123825</xdr:colOff>
      <xdr:row>74</xdr:row>
      <xdr:rowOff>0</xdr:rowOff>
    </xdr:from>
    <xdr:to>
      <xdr:col>7</xdr:col>
      <xdr:colOff>161925</xdr:colOff>
      <xdr:row>74</xdr:row>
      <xdr:rowOff>0</xdr:rowOff>
    </xdr:to>
    <xdr:sp macro="" textlink="">
      <xdr:nvSpPr>
        <xdr:cNvPr id="18078" name="Oval 3">
          <a:extLst>
            <a:ext uri="{FF2B5EF4-FFF2-40B4-BE49-F238E27FC236}">
              <a16:creationId xmlns:a16="http://schemas.microsoft.com/office/drawing/2014/main" id="{00000000-0008-0000-0100-00009E460000}"/>
            </a:ext>
          </a:extLst>
        </xdr:cNvPr>
        <xdr:cNvSpPr>
          <a:spLocks noChangeArrowheads="1"/>
        </xdr:cNvSpPr>
      </xdr:nvSpPr>
      <xdr:spPr bwMode="auto">
        <a:xfrm>
          <a:off x="1323975" y="11877675"/>
          <a:ext cx="38100" cy="0"/>
        </a:xfrm>
        <a:prstGeom prst="ellipse">
          <a:avLst/>
        </a:prstGeom>
        <a:noFill/>
        <a:ln w="9525">
          <a:solidFill>
            <a:srgbClr val="000000"/>
          </a:solidFill>
          <a:round/>
          <a:headEnd/>
          <a:tailEnd/>
        </a:ln>
      </xdr:spPr>
    </xdr:sp>
    <xdr:clientData/>
  </xdr:twoCellAnchor>
  <xdr:twoCellAnchor>
    <xdr:from>
      <xdr:col>8</xdr:col>
      <xdr:colOff>123825</xdr:colOff>
      <xdr:row>74</xdr:row>
      <xdr:rowOff>0</xdr:rowOff>
    </xdr:from>
    <xdr:to>
      <xdr:col>8</xdr:col>
      <xdr:colOff>161925</xdr:colOff>
      <xdr:row>74</xdr:row>
      <xdr:rowOff>0</xdr:rowOff>
    </xdr:to>
    <xdr:sp macro="" textlink="">
      <xdr:nvSpPr>
        <xdr:cNvPr id="18079" name="Oval 4">
          <a:extLst>
            <a:ext uri="{FF2B5EF4-FFF2-40B4-BE49-F238E27FC236}">
              <a16:creationId xmlns:a16="http://schemas.microsoft.com/office/drawing/2014/main" id="{00000000-0008-0000-0100-00009F460000}"/>
            </a:ext>
          </a:extLst>
        </xdr:cNvPr>
        <xdr:cNvSpPr>
          <a:spLocks noChangeArrowheads="1"/>
        </xdr:cNvSpPr>
      </xdr:nvSpPr>
      <xdr:spPr bwMode="auto">
        <a:xfrm>
          <a:off x="1485900" y="11877675"/>
          <a:ext cx="38100" cy="0"/>
        </a:xfrm>
        <a:prstGeom prst="ellipse">
          <a:avLst/>
        </a:prstGeom>
        <a:noFill/>
        <a:ln w="9525">
          <a:solidFill>
            <a:srgbClr val="000000"/>
          </a:solidFill>
          <a:round/>
          <a:headEnd/>
          <a:tailEnd/>
        </a:ln>
      </xdr:spPr>
    </xdr:sp>
    <xdr:clientData/>
  </xdr:twoCellAnchor>
  <xdr:twoCellAnchor>
    <xdr:from>
      <xdr:col>11</xdr:col>
      <xdr:colOff>0</xdr:colOff>
      <xdr:row>74</xdr:row>
      <xdr:rowOff>0</xdr:rowOff>
    </xdr:from>
    <xdr:to>
      <xdr:col>11</xdr:col>
      <xdr:colOff>0</xdr:colOff>
      <xdr:row>74</xdr:row>
      <xdr:rowOff>0</xdr:rowOff>
    </xdr:to>
    <xdr:sp macro="" textlink="">
      <xdr:nvSpPr>
        <xdr:cNvPr id="18080" name="Oval 5">
          <a:extLst>
            <a:ext uri="{FF2B5EF4-FFF2-40B4-BE49-F238E27FC236}">
              <a16:creationId xmlns:a16="http://schemas.microsoft.com/office/drawing/2014/main" id="{00000000-0008-0000-0100-0000A0460000}"/>
            </a:ext>
          </a:extLst>
        </xdr:cNvPr>
        <xdr:cNvSpPr>
          <a:spLocks noChangeArrowheads="1"/>
        </xdr:cNvSpPr>
      </xdr:nvSpPr>
      <xdr:spPr bwMode="auto">
        <a:xfrm>
          <a:off x="1847850" y="11877675"/>
          <a:ext cx="0" cy="0"/>
        </a:xfrm>
        <a:prstGeom prst="ellipse">
          <a:avLst/>
        </a:prstGeom>
        <a:noFill/>
        <a:ln w="9525">
          <a:solidFill>
            <a:srgbClr val="000000"/>
          </a:solidFill>
          <a:round/>
          <a:headEnd/>
          <a:tailEnd/>
        </a:ln>
      </xdr:spPr>
    </xdr:sp>
    <xdr:clientData/>
  </xdr:twoCellAnchor>
  <xdr:twoCellAnchor>
    <xdr:from>
      <xdr:col>9</xdr:col>
      <xdr:colOff>123825</xdr:colOff>
      <xdr:row>74</xdr:row>
      <xdr:rowOff>0</xdr:rowOff>
    </xdr:from>
    <xdr:to>
      <xdr:col>9</xdr:col>
      <xdr:colOff>161925</xdr:colOff>
      <xdr:row>74</xdr:row>
      <xdr:rowOff>0</xdr:rowOff>
    </xdr:to>
    <xdr:sp macro="" textlink="">
      <xdr:nvSpPr>
        <xdr:cNvPr id="18081" name="Oval 6">
          <a:extLst>
            <a:ext uri="{FF2B5EF4-FFF2-40B4-BE49-F238E27FC236}">
              <a16:creationId xmlns:a16="http://schemas.microsoft.com/office/drawing/2014/main" id="{00000000-0008-0000-0100-0000A1460000}"/>
            </a:ext>
          </a:extLst>
        </xdr:cNvPr>
        <xdr:cNvSpPr>
          <a:spLocks noChangeArrowheads="1"/>
        </xdr:cNvSpPr>
      </xdr:nvSpPr>
      <xdr:spPr bwMode="auto">
        <a:xfrm>
          <a:off x="1647825" y="11877675"/>
          <a:ext cx="38100" cy="0"/>
        </a:xfrm>
        <a:prstGeom prst="ellipse">
          <a:avLst/>
        </a:prstGeom>
        <a:noFill/>
        <a:ln w="9525">
          <a:solidFill>
            <a:srgbClr val="000000"/>
          </a:solidFill>
          <a:round/>
          <a:headEnd/>
          <a:tailEnd/>
        </a:ln>
      </xdr:spPr>
    </xdr:sp>
    <xdr:clientData/>
  </xdr:twoCellAnchor>
  <xdr:twoCellAnchor>
    <xdr:from>
      <xdr:col>11</xdr:col>
      <xdr:colOff>0</xdr:colOff>
      <xdr:row>74</xdr:row>
      <xdr:rowOff>0</xdr:rowOff>
    </xdr:from>
    <xdr:to>
      <xdr:col>11</xdr:col>
      <xdr:colOff>0</xdr:colOff>
      <xdr:row>74</xdr:row>
      <xdr:rowOff>0</xdr:rowOff>
    </xdr:to>
    <xdr:sp macro="" textlink="">
      <xdr:nvSpPr>
        <xdr:cNvPr id="18082" name="Oval 7">
          <a:extLst>
            <a:ext uri="{FF2B5EF4-FFF2-40B4-BE49-F238E27FC236}">
              <a16:creationId xmlns:a16="http://schemas.microsoft.com/office/drawing/2014/main" id="{00000000-0008-0000-0100-0000A2460000}"/>
            </a:ext>
          </a:extLst>
        </xdr:cNvPr>
        <xdr:cNvSpPr>
          <a:spLocks noChangeArrowheads="1"/>
        </xdr:cNvSpPr>
      </xdr:nvSpPr>
      <xdr:spPr bwMode="auto">
        <a:xfrm>
          <a:off x="1847850" y="11877675"/>
          <a:ext cx="0" cy="0"/>
        </a:xfrm>
        <a:prstGeom prst="ellipse">
          <a:avLst/>
        </a:prstGeom>
        <a:noFill/>
        <a:ln w="9525">
          <a:solidFill>
            <a:srgbClr val="000000"/>
          </a:solidFill>
          <a:round/>
          <a:headEnd/>
          <a:tailEnd/>
        </a:ln>
      </xdr:spPr>
    </xdr:sp>
    <xdr:clientData/>
  </xdr:twoCellAnchor>
  <xdr:twoCellAnchor>
    <xdr:from>
      <xdr:col>8</xdr:col>
      <xdr:colOff>123825</xdr:colOff>
      <xdr:row>74</xdr:row>
      <xdr:rowOff>0</xdr:rowOff>
    </xdr:from>
    <xdr:to>
      <xdr:col>8</xdr:col>
      <xdr:colOff>161925</xdr:colOff>
      <xdr:row>74</xdr:row>
      <xdr:rowOff>0</xdr:rowOff>
    </xdr:to>
    <xdr:sp macro="" textlink="">
      <xdr:nvSpPr>
        <xdr:cNvPr id="18083" name="Oval 8">
          <a:extLst>
            <a:ext uri="{FF2B5EF4-FFF2-40B4-BE49-F238E27FC236}">
              <a16:creationId xmlns:a16="http://schemas.microsoft.com/office/drawing/2014/main" id="{00000000-0008-0000-0100-0000A3460000}"/>
            </a:ext>
          </a:extLst>
        </xdr:cNvPr>
        <xdr:cNvSpPr>
          <a:spLocks noChangeArrowheads="1"/>
        </xdr:cNvSpPr>
      </xdr:nvSpPr>
      <xdr:spPr bwMode="auto">
        <a:xfrm>
          <a:off x="1485900" y="11877675"/>
          <a:ext cx="38100" cy="0"/>
        </a:xfrm>
        <a:prstGeom prst="ellipse">
          <a:avLst/>
        </a:prstGeom>
        <a:noFill/>
        <a:ln w="9525">
          <a:solidFill>
            <a:srgbClr val="000000"/>
          </a:solidFill>
          <a:round/>
          <a:headEnd/>
          <a:tailEnd/>
        </a:ln>
      </xdr:spPr>
    </xdr:sp>
    <xdr:clientData/>
  </xdr:twoCellAnchor>
  <xdr:twoCellAnchor>
    <xdr:from>
      <xdr:col>11</xdr:col>
      <xdr:colOff>0</xdr:colOff>
      <xdr:row>74</xdr:row>
      <xdr:rowOff>0</xdr:rowOff>
    </xdr:from>
    <xdr:to>
      <xdr:col>11</xdr:col>
      <xdr:colOff>0</xdr:colOff>
      <xdr:row>74</xdr:row>
      <xdr:rowOff>0</xdr:rowOff>
    </xdr:to>
    <xdr:sp macro="" textlink="">
      <xdr:nvSpPr>
        <xdr:cNvPr id="18084" name="Oval 9">
          <a:extLst>
            <a:ext uri="{FF2B5EF4-FFF2-40B4-BE49-F238E27FC236}">
              <a16:creationId xmlns:a16="http://schemas.microsoft.com/office/drawing/2014/main" id="{00000000-0008-0000-0100-0000A4460000}"/>
            </a:ext>
          </a:extLst>
        </xdr:cNvPr>
        <xdr:cNvSpPr>
          <a:spLocks noChangeArrowheads="1"/>
        </xdr:cNvSpPr>
      </xdr:nvSpPr>
      <xdr:spPr bwMode="auto">
        <a:xfrm>
          <a:off x="1847850" y="11877675"/>
          <a:ext cx="0" cy="0"/>
        </a:xfrm>
        <a:prstGeom prst="ellipse">
          <a:avLst/>
        </a:prstGeom>
        <a:noFill/>
        <a:ln w="9525">
          <a:solidFill>
            <a:srgbClr val="000000"/>
          </a:solidFill>
          <a:round/>
          <a:headEnd/>
          <a:tailEnd/>
        </a:ln>
      </xdr:spPr>
    </xdr:sp>
    <xdr:clientData/>
  </xdr:twoCellAnchor>
  <xdr:twoCellAnchor>
    <xdr:from>
      <xdr:col>1</xdr:col>
      <xdr:colOff>123825</xdr:colOff>
      <xdr:row>74</xdr:row>
      <xdr:rowOff>0</xdr:rowOff>
    </xdr:from>
    <xdr:to>
      <xdr:col>1</xdr:col>
      <xdr:colOff>161925</xdr:colOff>
      <xdr:row>74</xdr:row>
      <xdr:rowOff>0</xdr:rowOff>
    </xdr:to>
    <xdr:sp macro="" textlink="">
      <xdr:nvSpPr>
        <xdr:cNvPr id="18085" name="Oval 10">
          <a:extLst>
            <a:ext uri="{FF2B5EF4-FFF2-40B4-BE49-F238E27FC236}">
              <a16:creationId xmlns:a16="http://schemas.microsoft.com/office/drawing/2014/main" id="{00000000-0008-0000-0100-0000A5460000}"/>
            </a:ext>
          </a:extLst>
        </xdr:cNvPr>
        <xdr:cNvSpPr>
          <a:spLocks noChangeArrowheads="1"/>
        </xdr:cNvSpPr>
      </xdr:nvSpPr>
      <xdr:spPr bwMode="auto">
        <a:xfrm>
          <a:off x="352425" y="11877675"/>
          <a:ext cx="38100" cy="0"/>
        </a:xfrm>
        <a:prstGeom prst="ellipse">
          <a:avLst/>
        </a:prstGeom>
        <a:noFill/>
        <a:ln w="9525">
          <a:solidFill>
            <a:srgbClr val="000000"/>
          </a:solidFill>
          <a:round/>
          <a:headEnd/>
          <a:tailEnd/>
        </a:ln>
      </xdr:spPr>
    </xdr:sp>
    <xdr:clientData/>
  </xdr:twoCellAnchor>
  <xdr:twoCellAnchor>
    <xdr:from>
      <xdr:col>8</xdr:col>
      <xdr:colOff>123825</xdr:colOff>
      <xdr:row>74</xdr:row>
      <xdr:rowOff>0</xdr:rowOff>
    </xdr:from>
    <xdr:to>
      <xdr:col>8</xdr:col>
      <xdr:colOff>161925</xdr:colOff>
      <xdr:row>74</xdr:row>
      <xdr:rowOff>0</xdr:rowOff>
    </xdr:to>
    <xdr:sp macro="" textlink="">
      <xdr:nvSpPr>
        <xdr:cNvPr id="18086" name="Oval 11">
          <a:extLst>
            <a:ext uri="{FF2B5EF4-FFF2-40B4-BE49-F238E27FC236}">
              <a16:creationId xmlns:a16="http://schemas.microsoft.com/office/drawing/2014/main" id="{00000000-0008-0000-0100-0000A6460000}"/>
            </a:ext>
          </a:extLst>
        </xdr:cNvPr>
        <xdr:cNvSpPr>
          <a:spLocks noChangeArrowheads="1"/>
        </xdr:cNvSpPr>
      </xdr:nvSpPr>
      <xdr:spPr bwMode="auto">
        <a:xfrm>
          <a:off x="1485900" y="11877675"/>
          <a:ext cx="38100" cy="0"/>
        </a:xfrm>
        <a:prstGeom prst="ellipse">
          <a:avLst/>
        </a:prstGeom>
        <a:noFill/>
        <a:ln w="9525">
          <a:solidFill>
            <a:srgbClr val="000000"/>
          </a:solidFill>
          <a:round/>
          <a:headEnd/>
          <a:tailEnd/>
        </a:ln>
      </xdr:spPr>
    </xdr:sp>
    <xdr:clientData/>
  </xdr:twoCellAnchor>
  <xdr:twoCellAnchor>
    <xdr:from>
      <xdr:col>11</xdr:col>
      <xdr:colOff>0</xdr:colOff>
      <xdr:row>74</xdr:row>
      <xdr:rowOff>0</xdr:rowOff>
    </xdr:from>
    <xdr:to>
      <xdr:col>11</xdr:col>
      <xdr:colOff>0</xdr:colOff>
      <xdr:row>74</xdr:row>
      <xdr:rowOff>0</xdr:rowOff>
    </xdr:to>
    <xdr:sp macro="" textlink="">
      <xdr:nvSpPr>
        <xdr:cNvPr id="18087" name="Oval 12">
          <a:extLst>
            <a:ext uri="{FF2B5EF4-FFF2-40B4-BE49-F238E27FC236}">
              <a16:creationId xmlns:a16="http://schemas.microsoft.com/office/drawing/2014/main" id="{00000000-0008-0000-0100-0000A7460000}"/>
            </a:ext>
          </a:extLst>
        </xdr:cNvPr>
        <xdr:cNvSpPr>
          <a:spLocks noChangeArrowheads="1"/>
        </xdr:cNvSpPr>
      </xdr:nvSpPr>
      <xdr:spPr bwMode="auto">
        <a:xfrm>
          <a:off x="1847850" y="11877675"/>
          <a:ext cx="0" cy="0"/>
        </a:xfrm>
        <a:prstGeom prst="ellipse">
          <a:avLst/>
        </a:prstGeom>
        <a:noFill/>
        <a:ln w="9525">
          <a:solidFill>
            <a:srgbClr val="000000"/>
          </a:solidFill>
          <a:round/>
          <a:headEnd/>
          <a:tailEnd/>
        </a:ln>
      </xdr:spPr>
    </xdr:sp>
    <xdr:clientData/>
  </xdr:twoCellAnchor>
  <xdr:twoCellAnchor>
    <xdr:from>
      <xdr:col>12</xdr:col>
      <xdr:colOff>0</xdr:colOff>
      <xdr:row>74</xdr:row>
      <xdr:rowOff>0</xdr:rowOff>
    </xdr:from>
    <xdr:to>
      <xdr:col>12</xdr:col>
      <xdr:colOff>0</xdr:colOff>
      <xdr:row>74</xdr:row>
      <xdr:rowOff>0</xdr:rowOff>
    </xdr:to>
    <xdr:sp macro="" textlink="">
      <xdr:nvSpPr>
        <xdr:cNvPr id="18088" name="Oval 13">
          <a:extLst>
            <a:ext uri="{FF2B5EF4-FFF2-40B4-BE49-F238E27FC236}">
              <a16:creationId xmlns:a16="http://schemas.microsoft.com/office/drawing/2014/main" id="{00000000-0008-0000-0100-0000A8460000}"/>
            </a:ext>
          </a:extLst>
        </xdr:cNvPr>
        <xdr:cNvSpPr>
          <a:spLocks noChangeArrowheads="1"/>
        </xdr:cNvSpPr>
      </xdr:nvSpPr>
      <xdr:spPr bwMode="auto">
        <a:xfrm>
          <a:off x="2009775" y="11877675"/>
          <a:ext cx="0" cy="0"/>
        </a:xfrm>
        <a:prstGeom prst="ellipse">
          <a:avLst/>
        </a:prstGeom>
        <a:noFill/>
        <a:ln w="9525">
          <a:solidFill>
            <a:srgbClr val="000000"/>
          </a:solidFill>
          <a:round/>
          <a:headEnd/>
          <a:tailEnd/>
        </a:ln>
      </xdr:spPr>
    </xdr:sp>
    <xdr:clientData/>
  </xdr:twoCellAnchor>
  <xdr:twoCellAnchor>
    <xdr:from>
      <xdr:col>12</xdr:col>
      <xdr:colOff>0</xdr:colOff>
      <xdr:row>74</xdr:row>
      <xdr:rowOff>0</xdr:rowOff>
    </xdr:from>
    <xdr:to>
      <xdr:col>12</xdr:col>
      <xdr:colOff>0</xdr:colOff>
      <xdr:row>74</xdr:row>
      <xdr:rowOff>0</xdr:rowOff>
    </xdr:to>
    <xdr:sp macro="" textlink="">
      <xdr:nvSpPr>
        <xdr:cNvPr id="18089" name="Oval 14">
          <a:extLst>
            <a:ext uri="{FF2B5EF4-FFF2-40B4-BE49-F238E27FC236}">
              <a16:creationId xmlns:a16="http://schemas.microsoft.com/office/drawing/2014/main" id="{00000000-0008-0000-0100-0000A9460000}"/>
            </a:ext>
          </a:extLst>
        </xdr:cNvPr>
        <xdr:cNvSpPr>
          <a:spLocks noChangeArrowheads="1"/>
        </xdr:cNvSpPr>
      </xdr:nvSpPr>
      <xdr:spPr bwMode="auto">
        <a:xfrm>
          <a:off x="2009775" y="11877675"/>
          <a:ext cx="0" cy="0"/>
        </a:xfrm>
        <a:prstGeom prst="ellipse">
          <a:avLst/>
        </a:prstGeom>
        <a:noFill/>
        <a:ln w="9525">
          <a:solidFill>
            <a:srgbClr val="000000"/>
          </a:solidFill>
          <a:round/>
          <a:headEnd/>
          <a:tailEnd/>
        </a:ln>
      </xdr:spPr>
    </xdr:sp>
    <xdr:clientData/>
  </xdr:twoCellAnchor>
  <xdr:twoCellAnchor>
    <xdr:from>
      <xdr:col>12</xdr:col>
      <xdr:colOff>0</xdr:colOff>
      <xdr:row>74</xdr:row>
      <xdr:rowOff>0</xdr:rowOff>
    </xdr:from>
    <xdr:to>
      <xdr:col>12</xdr:col>
      <xdr:colOff>0</xdr:colOff>
      <xdr:row>74</xdr:row>
      <xdr:rowOff>0</xdr:rowOff>
    </xdr:to>
    <xdr:sp macro="" textlink="">
      <xdr:nvSpPr>
        <xdr:cNvPr id="18090" name="Oval 15">
          <a:extLst>
            <a:ext uri="{FF2B5EF4-FFF2-40B4-BE49-F238E27FC236}">
              <a16:creationId xmlns:a16="http://schemas.microsoft.com/office/drawing/2014/main" id="{00000000-0008-0000-0100-0000AA460000}"/>
            </a:ext>
          </a:extLst>
        </xdr:cNvPr>
        <xdr:cNvSpPr>
          <a:spLocks noChangeArrowheads="1"/>
        </xdr:cNvSpPr>
      </xdr:nvSpPr>
      <xdr:spPr bwMode="auto">
        <a:xfrm>
          <a:off x="2009775" y="11877675"/>
          <a:ext cx="0" cy="0"/>
        </a:xfrm>
        <a:prstGeom prst="ellipse">
          <a:avLst/>
        </a:prstGeom>
        <a:noFill/>
        <a:ln w="9525">
          <a:solidFill>
            <a:srgbClr val="000000"/>
          </a:solidFill>
          <a:round/>
          <a:headEnd/>
          <a:tailEnd/>
        </a:ln>
      </xdr:spPr>
    </xdr:sp>
    <xdr:clientData/>
  </xdr:twoCellAnchor>
  <xdr:twoCellAnchor>
    <xdr:from>
      <xdr:col>11</xdr:col>
      <xdr:colOff>0</xdr:colOff>
      <xdr:row>74</xdr:row>
      <xdr:rowOff>0</xdr:rowOff>
    </xdr:from>
    <xdr:to>
      <xdr:col>11</xdr:col>
      <xdr:colOff>0</xdr:colOff>
      <xdr:row>74</xdr:row>
      <xdr:rowOff>0</xdr:rowOff>
    </xdr:to>
    <xdr:sp macro="" textlink="">
      <xdr:nvSpPr>
        <xdr:cNvPr id="18091" name="Oval 16">
          <a:extLst>
            <a:ext uri="{FF2B5EF4-FFF2-40B4-BE49-F238E27FC236}">
              <a16:creationId xmlns:a16="http://schemas.microsoft.com/office/drawing/2014/main" id="{00000000-0008-0000-0100-0000AB460000}"/>
            </a:ext>
          </a:extLst>
        </xdr:cNvPr>
        <xdr:cNvSpPr>
          <a:spLocks noChangeArrowheads="1"/>
        </xdr:cNvSpPr>
      </xdr:nvSpPr>
      <xdr:spPr bwMode="auto">
        <a:xfrm>
          <a:off x="1847850" y="11877675"/>
          <a:ext cx="0" cy="0"/>
        </a:xfrm>
        <a:prstGeom prst="ellipse">
          <a:avLst/>
        </a:prstGeom>
        <a:noFill/>
        <a:ln w="9525">
          <a:solidFill>
            <a:srgbClr val="000000"/>
          </a:solidFill>
          <a:round/>
          <a:headEnd/>
          <a:tailEnd/>
        </a:ln>
      </xdr:spPr>
    </xdr:sp>
    <xdr:clientData/>
  </xdr:twoCellAnchor>
  <xdr:twoCellAnchor>
    <xdr:from>
      <xdr:col>26</xdr:col>
      <xdr:colOff>123825</xdr:colOff>
      <xdr:row>74</xdr:row>
      <xdr:rowOff>0</xdr:rowOff>
    </xdr:from>
    <xdr:to>
      <xdr:col>26</xdr:col>
      <xdr:colOff>161925</xdr:colOff>
      <xdr:row>74</xdr:row>
      <xdr:rowOff>0</xdr:rowOff>
    </xdr:to>
    <xdr:sp macro="" textlink="">
      <xdr:nvSpPr>
        <xdr:cNvPr id="18092" name="Oval 17">
          <a:extLst>
            <a:ext uri="{FF2B5EF4-FFF2-40B4-BE49-F238E27FC236}">
              <a16:creationId xmlns:a16="http://schemas.microsoft.com/office/drawing/2014/main" id="{00000000-0008-0000-0100-0000AC460000}"/>
            </a:ext>
          </a:extLst>
        </xdr:cNvPr>
        <xdr:cNvSpPr>
          <a:spLocks noChangeArrowheads="1"/>
        </xdr:cNvSpPr>
      </xdr:nvSpPr>
      <xdr:spPr bwMode="auto">
        <a:xfrm>
          <a:off x="4400550" y="11877675"/>
          <a:ext cx="38100" cy="0"/>
        </a:xfrm>
        <a:prstGeom prst="ellipse">
          <a:avLst/>
        </a:prstGeom>
        <a:noFill/>
        <a:ln w="9525">
          <a:solidFill>
            <a:srgbClr val="000000"/>
          </a:solidFill>
          <a:round/>
          <a:headEnd/>
          <a:tailEnd/>
        </a:ln>
      </xdr:spPr>
    </xdr:sp>
    <xdr:clientData/>
  </xdr:twoCellAnchor>
  <xdr:twoCellAnchor>
    <xdr:from>
      <xdr:col>30</xdr:col>
      <xdr:colOff>0</xdr:colOff>
      <xdr:row>74</xdr:row>
      <xdr:rowOff>0</xdr:rowOff>
    </xdr:from>
    <xdr:to>
      <xdr:col>30</xdr:col>
      <xdr:colOff>0</xdr:colOff>
      <xdr:row>74</xdr:row>
      <xdr:rowOff>0</xdr:rowOff>
    </xdr:to>
    <xdr:sp macro="" textlink="">
      <xdr:nvSpPr>
        <xdr:cNvPr id="18093" name="Oval 18">
          <a:extLst>
            <a:ext uri="{FF2B5EF4-FFF2-40B4-BE49-F238E27FC236}">
              <a16:creationId xmlns:a16="http://schemas.microsoft.com/office/drawing/2014/main" id="{00000000-0008-0000-0100-0000AD460000}"/>
            </a:ext>
          </a:extLst>
        </xdr:cNvPr>
        <xdr:cNvSpPr>
          <a:spLocks noChangeArrowheads="1"/>
        </xdr:cNvSpPr>
      </xdr:nvSpPr>
      <xdr:spPr bwMode="auto">
        <a:xfrm>
          <a:off x="4924425" y="11877675"/>
          <a:ext cx="0" cy="0"/>
        </a:xfrm>
        <a:prstGeom prst="ellipse">
          <a:avLst/>
        </a:prstGeom>
        <a:noFill/>
        <a:ln w="9525">
          <a:solidFill>
            <a:srgbClr val="000000"/>
          </a:solidFill>
          <a:round/>
          <a:headEnd/>
          <a:tailEnd/>
        </a:ln>
      </xdr:spPr>
    </xdr:sp>
    <xdr:clientData/>
  </xdr:twoCellAnchor>
  <xdr:twoCellAnchor>
    <xdr:from>
      <xdr:col>30</xdr:col>
      <xdr:colOff>123825</xdr:colOff>
      <xdr:row>74</xdr:row>
      <xdr:rowOff>0</xdr:rowOff>
    </xdr:from>
    <xdr:to>
      <xdr:col>30</xdr:col>
      <xdr:colOff>161925</xdr:colOff>
      <xdr:row>74</xdr:row>
      <xdr:rowOff>0</xdr:rowOff>
    </xdr:to>
    <xdr:sp macro="" textlink="">
      <xdr:nvSpPr>
        <xdr:cNvPr id="18094" name="Oval 19">
          <a:extLst>
            <a:ext uri="{FF2B5EF4-FFF2-40B4-BE49-F238E27FC236}">
              <a16:creationId xmlns:a16="http://schemas.microsoft.com/office/drawing/2014/main" id="{00000000-0008-0000-0100-0000AE460000}"/>
            </a:ext>
          </a:extLst>
        </xdr:cNvPr>
        <xdr:cNvSpPr>
          <a:spLocks noChangeArrowheads="1"/>
        </xdr:cNvSpPr>
      </xdr:nvSpPr>
      <xdr:spPr bwMode="auto">
        <a:xfrm>
          <a:off x="5048250" y="11877675"/>
          <a:ext cx="38100" cy="0"/>
        </a:xfrm>
        <a:prstGeom prst="ellipse">
          <a:avLst/>
        </a:prstGeom>
        <a:noFill/>
        <a:ln w="9525">
          <a:solidFill>
            <a:srgbClr val="000000"/>
          </a:solidFill>
          <a:round/>
          <a:headEnd/>
          <a:tailEnd/>
        </a:ln>
      </xdr:spPr>
    </xdr:sp>
    <xdr:clientData/>
  </xdr:twoCellAnchor>
  <xdr:twoCellAnchor>
    <xdr:from>
      <xdr:col>30</xdr:col>
      <xdr:colOff>123825</xdr:colOff>
      <xdr:row>74</xdr:row>
      <xdr:rowOff>0</xdr:rowOff>
    </xdr:from>
    <xdr:to>
      <xdr:col>30</xdr:col>
      <xdr:colOff>161925</xdr:colOff>
      <xdr:row>74</xdr:row>
      <xdr:rowOff>0</xdr:rowOff>
    </xdr:to>
    <xdr:sp macro="" textlink="">
      <xdr:nvSpPr>
        <xdr:cNvPr id="18095" name="Oval 20">
          <a:extLst>
            <a:ext uri="{FF2B5EF4-FFF2-40B4-BE49-F238E27FC236}">
              <a16:creationId xmlns:a16="http://schemas.microsoft.com/office/drawing/2014/main" id="{00000000-0008-0000-0100-0000AF460000}"/>
            </a:ext>
          </a:extLst>
        </xdr:cNvPr>
        <xdr:cNvSpPr>
          <a:spLocks noChangeArrowheads="1"/>
        </xdr:cNvSpPr>
      </xdr:nvSpPr>
      <xdr:spPr bwMode="auto">
        <a:xfrm>
          <a:off x="5048250" y="11877675"/>
          <a:ext cx="38100" cy="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85725</xdr:colOff>
      <xdr:row>44</xdr:row>
      <xdr:rowOff>104775</xdr:rowOff>
    </xdr:from>
    <xdr:to>
      <xdr:col>37</xdr:col>
      <xdr:colOff>19050</xdr:colOff>
      <xdr:row>58</xdr:row>
      <xdr:rowOff>57150</xdr:rowOff>
    </xdr:to>
    <xdr:pic>
      <xdr:nvPicPr>
        <xdr:cNvPr id="7638" name="Picture 336" descr="API610-11sump">
          <a:extLst>
            <a:ext uri="{FF2B5EF4-FFF2-40B4-BE49-F238E27FC236}">
              <a16:creationId xmlns:a16="http://schemas.microsoft.com/office/drawing/2014/main" id="{00000000-0008-0000-0600-0000D61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257675" y="6791325"/>
          <a:ext cx="1714500" cy="2219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Work\New%20Data%20Sheets\Final%20Inter%20Office\Revis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7">
          <cell r="B7" t="str">
            <v>00A</v>
          </cell>
        </row>
        <row r="8">
          <cell r="B8" t="str">
            <v>00B</v>
          </cell>
        </row>
        <row r="9">
          <cell r="B9" t="str">
            <v>000</v>
          </cell>
        </row>
        <row r="10">
          <cell r="B10" t="str">
            <v>001</v>
          </cell>
        </row>
        <row r="11">
          <cell r="B11" t="str">
            <v>002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
  <sheetViews>
    <sheetView workbookViewId="0">
      <selection activeCell="A17" sqref="A17"/>
    </sheetView>
  </sheetViews>
  <sheetFormatPr defaultColWidth="9.140625" defaultRowHeight="12.75" x14ac:dyDescent="0.2"/>
  <cols>
    <col min="1" max="16384" width="9.140625" style="565"/>
  </cols>
  <sheetData>
    <row r="1" spans="1:11" ht="21" x14ac:dyDescent="0.25">
      <c r="A1" s="564" t="s">
        <v>860</v>
      </c>
    </row>
    <row r="3" spans="1:11" ht="55.5" customHeight="1" x14ac:dyDescent="0.2">
      <c r="A3" s="584" t="s">
        <v>868</v>
      </c>
      <c r="B3" s="584"/>
      <c r="C3" s="584"/>
      <c r="D3" s="584"/>
      <c r="E3" s="584"/>
      <c r="F3" s="584"/>
      <c r="G3" s="584"/>
      <c r="H3" s="584"/>
      <c r="I3" s="584"/>
      <c r="J3" s="584"/>
      <c r="K3" s="584"/>
    </row>
    <row r="5" spans="1:11" ht="101.25" customHeight="1" x14ac:dyDescent="0.2">
      <c r="A5" s="583" t="s">
        <v>863</v>
      </c>
      <c r="B5" s="583"/>
      <c r="C5" s="583"/>
      <c r="D5" s="583"/>
      <c r="E5" s="583"/>
      <c r="F5" s="583"/>
      <c r="G5" s="583"/>
      <c r="H5" s="583"/>
      <c r="I5" s="583"/>
      <c r="J5" s="583"/>
      <c r="K5" s="583"/>
    </row>
    <row r="7" spans="1:11" ht="27" customHeight="1" x14ac:dyDescent="0.2">
      <c r="A7" s="583" t="s">
        <v>858</v>
      </c>
      <c r="B7" s="583"/>
      <c r="C7" s="583"/>
      <c r="D7" s="583"/>
      <c r="E7" s="583"/>
      <c r="F7" s="583"/>
      <c r="G7" s="583"/>
      <c r="H7" s="583"/>
      <c r="I7" s="583"/>
      <c r="J7" s="583"/>
      <c r="K7" s="583"/>
    </row>
    <row r="9" spans="1:11" ht="25.5" customHeight="1" x14ac:dyDescent="0.2">
      <c r="A9" s="583" t="s">
        <v>861</v>
      </c>
      <c r="B9" s="583"/>
      <c r="C9" s="583"/>
      <c r="D9" s="583"/>
      <c r="E9" s="583"/>
      <c r="F9" s="583"/>
      <c r="G9" s="583"/>
      <c r="H9" s="583"/>
      <c r="I9" s="583"/>
      <c r="J9" s="583"/>
      <c r="K9" s="583"/>
    </row>
    <row r="11" spans="1:11" ht="43.5" customHeight="1" x14ac:dyDescent="0.2">
      <c r="A11" s="583" t="s">
        <v>862</v>
      </c>
      <c r="B11" s="583"/>
      <c r="C11" s="583"/>
      <c r="D11" s="583"/>
      <c r="E11" s="583"/>
      <c r="F11" s="583"/>
      <c r="G11" s="583"/>
      <c r="H11" s="583"/>
      <c r="I11" s="583"/>
      <c r="J11" s="583"/>
      <c r="K11" s="583"/>
    </row>
    <row r="13" spans="1:11" ht="13.5" customHeight="1" x14ac:dyDescent="0.2">
      <c r="A13" s="583"/>
      <c r="B13" s="583"/>
      <c r="C13" s="583"/>
      <c r="D13" s="583"/>
      <c r="E13" s="583"/>
      <c r="F13" s="583"/>
      <c r="G13" s="583"/>
      <c r="H13" s="583"/>
      <c r="I13" s="583"/>
      <c r="J13" s="583"/>
      <c r="K13" s="583"/>
    </row>
    <row r="15" spans="1:11" ht="14.25" x14ac:dyDescent="0.2">
      <c r="A15" s="582" t="s">
        <v>859</v>
      </c>
      <c r="B15" s="582"/>
      <c r="C15" s="582"/>
      <c r="D15" s="582"/>
      <c r="E15" s="582"/>
      <c r="F15" s="582"/>
      <c r="G15" s="582"/>
      <c r="H15" s="582"/>
      <c r="I15" s="582"/>
      <c r="J15" s="582"/>
      <c r="K15" s="582"/>
    </row>
  </sheetData>
  <mergeCells count="7">
    <mergeCell ref="A15:K15"/>
    <mergeCell ref="A13:K13"/>
    <mergeCell ref="A3:K3"/>
    <mergeCell ref="A7:K7"/>
    <mergeCell ref="A9:K9"/>
    <mergeCell ref="A11:K11"/>
    <mergeCell ref="A5:K5"/>
  </mergeCells>
  <phoneticPr fontId="68" type="noConversion"/>
  <pageMargins left="0.75" right="0.75" top="1" bottom="1" header="0.5" footer="0.5"/>
  <pageSetup scale="90"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C74"/>
  <sheetViews>
    <sheetView zoomScaleNormal="100" workbookViewId="0">
      <pane xSplit="2" ySplit="1" topLeftCell="C53" activePane="bottomRight" state="frozen"/>
      <selection activeCell="AK43" sqref="AK43"/>
      <selection pane="topRight" activeCell="AK43" sqref="AK43"/>
      <selection pane="bottomLeft" activeCell="AK43" sqref="AK43"/>
      <selection pane="bottomRight" activeCell="G73" sqref="G73"/>
    </sheetView>
  </sheetViews>
  <sheetFormatPr defaultColWidth="9.140625" defaultRowHeight="12.75" x14ac:dyDescent="0.2"/>
  <cols>
    <col min="1" max="1" width="23.5703125" style="273" customWidth="1"/>
    <col min="2" max="2" width="9.140625" style="273"/>
    <col min="3" max="3" width="23.7109375" style="273" customWidth="1"/>
    <col min="4" max="5" width="23.85546875" style="273" customWidth="1"/>
    <col min="6" max="6" width="19" style="273" customWidth="1"/>
    <col min="7" max="7" width="18.5703125" style="273" customWidth="1"/>
    <col min="8" max="16384" width="9.140625" style="273"/>
  </cols>
  <sheetData>
    <row r="1" spans="1:29" x14ac:dyDescent="0.2">
      <c r="A1" s="268"/>
      <c r="B1" s="269">
        <f>MATCH(Page1!T9,C1:G1,0)</f>
        <v>5</v>
      </c>
      <c r="C1" s="270" t="s">
        <v>484</v>
      </c>
      <c r="D1" s="270" t="s">
        <v>304</v>
      </c>
      <c r="E1" s="270" t="s">
        <v>305</v>
      </c>
      <c r="F1" s="270" t="s">
        <v>306</v>
      </c>
      <c r="G1" s="272" t="s">
        <v>466</v>
      </c>
      <c r="H1" s="271"/>
      <c r="I1" s="271"/>
      <c r="J1" s="272"/>
      <c r="K1" s="271"/>
      <c r="U1" s="311" t="s">
        <v>493</v>
      </c>
    </row>
    <row r="2" spans="1:29" ht="38.25" x14ac:dyDescent="0.2">
      <c r="A2" s="274" t="s">
        <v>307</v>
      </c>
      <c r="B2" s="275" t="str">
        <f t="shared" ref="B2:B33" ca="1" si="0">INDIRECT(ADDRESS(0,$B$1,4,0),0)</f>
        <v>bar a</v>
      </c>
      <c r="C2" s="276" t="s">
        <v>136</v>
      </c>
      <c r="D2" s="276" t="s">
        <v>189</v>
      </c>
      <c r="E2" s="276" t="s">
        <v>308</v>
      </c>
      <c r="F2" s="389" t="s">
        <v>312</v>
      </c>
      <c r="G2" s="276" t="s">
        <v>308</v>
      </c>
      <c r="H2" s="277"/>
      <c r="I2" s="277"/>
      <c r="J2" s="277"/>
      <c r="K2" s="277"/>
      <c r="U2" s="312" t="s">
        <v>494</v>
      </c>
      <c r="V2" s="313"/>
      <c r="W2" s="312" t="s">
        <v>514</v>
      </c>
      <c r="X2" s="314" t="s">
        <v>515</v>
      </c>
      <c r="Y2" s="313"/>
      <c r="Z2" s="314" t="s">
        <v>495</v>
      </c>
      <c r="AA2" s="313" t="s">
        <v>496</v>
      </c>
      <c r="AB2" s="313" t="s">
        <v>497</v>
      </c>
      <c r="AC2" s="313" t="s">
        <v>498</v>
      </c>
    </row>
    <row r="3" spans="1:29" x14ac:dyDescent="0.2">
      <c r="A3" s="274" t="s">
        <v>309</v>
      </c>
      <c r="B3" s="275" t="str">
        <f t="shared" ca="1" si="0"/>
        <v>bar g</v>
      </c>
      <c r="C3" s="276" t="s">
        <v>128</v>
      </c>
      <c r="D3" s="276" t="s">
        <v>192</v>
      </c>
      <c r="E3" s="276" t="s">
        <v>310</v>
      </c>
      <c r="F3" s="389" t="s">
        <v>579</v>
      </c>
      <c r="G3" s="276" t="s">
        <v>310</v>
      </c>
      <c r="H3" s="277"/>
      <c r="I3" s="303" t="s">
        <v>203</v>
      </c>
      <c r="J3" s="304"/>
      <c r="K3" s="304"/>
      <c r="O3" s="306" t="s">
        <v>280</v>
      </c>
      <c r="P3" s="305"/>
      <c r="Q3" s="305"/>
      <c r="R3" s="305"/>
      <c r="U3" s="315" t="str">
        <f>IF(Page1!B68="","",Page1!B68)</f>
        <v>P0</v>
      </c>
      <c r="V3" s="315"/>
      <c r="W3" s="124" t="s">
        <v>499</v>
      </c>
      <c r="X3" s="316">
        <v>6</v>
      </c>
      <c r="Y3" s="315"/>
      <c r="Z3" s="316">
        <f>IF(U3="",0,LOOKUP(U3,W$3:W$17,X$3:X$17))</f>
        <v>5</v>
      </c>
      <c r="AA3" s="316">
        <f>MAX(Z3:Z7)</f>
        <v>5</v>
      </c>
      <c r="AB3" s="315">
        <f>MATCH(AA3,Z3:Z7,0)</f>
        <v>1</v>
      </c>
      <c r="AC3" s="315" t="str">
        <f>INDEX(U3:Z7,AB3,1)</f>
        <v>P0</v>
      </c>
    </row>
    <row r="4" spans="1:29" x14ac:dyDescent="0.2">
      <c r="A4" s="274" t="s">
        <v>311</v>
      </c>
      <c r="B4" s="275" t="str">
        <f t="shared" ca="1" si="0"/>
        <v>bar</v>
      </c>
      <c r="C4" s="276" t="s">
        <v>131</v>
      </c>
      <c r="D4" s="276" t="s">
        <v>187</v>
      </c>
      <c r="E4" s="276" t="s">
        <v>190</v>
      </c>
      <c r="F4" s="276" t="s">
        <v>312</v>
      </c>
      <c r="G4" s="276" t="s">
        <v>190</v>
      </c>
      <c r="H4" s="277"/>
      <c r="I4" s="274" t="s">
        <v>486</v>
      </c>
      <c r="J4" s="304"/>
      <c r="K4" s="304"/>
      <c r="O4" s="273" t="s">
        <v>491</v>
      </c>
      <c r="U4" s="315" t="str">
        <f>IF(Page1!B67="","",Page1!B67)</f>
        <v/>
      </c>
      <c r="V4" s="315"/>
      <c r="W4" s="124" t="s">
        <v>500</v>
      </c>
      <c r="X4" s="316">
        <v>7</v>
      </c>
      <c r="Y4" s="315"/>
      <c r="Z4" s="316">
        <f>IF(U4="",0,LOOKUP(U4,W$3:W$17,X$3:X$17))</f>
        <v>0</v>
      </c>
      <c r="AA4" s="315"/>
      <c r="AB4" s="315"/>
      <c r="AC4" s="315"/>
    </row>
    <row r="5" spans="1:29" x14ac:dyDescent="0.2">
      <c r="A5" s="274" t="s">
        <v>313</v>
      </c>
      <c r="B5" s="275" t="str">
        <f t="shared" ca="1" si="0"/>
        <v>mmWG</v>
      </c>
      <c r="C5" s="276" t="s">
        <v>314</v>
      </c>
      <c r="D5" s="276" t="s">
        <v>315</v>
      </c>
      <c r="E5" s="276" t="s">
        <v>315</v>
      </c>
      <c r="F5" s="276" t="s">
        <v>315</v>
      </c>
      <c r="G5" s="276" t="s">
        <v>315</v>
      </c>
      <c r="H5" s="277"/>
      <c r="I5" s="149">
        <f>MATCH(Page2!Q34,J5:K5,0)</f>
        <v>1</v>
      </c>
      <c r="J5" s="241" t="s">
        <v>240</v>
      </c>
      <c r="K5" s="241" t="s">
        <v>241</v>
      </c>
      <c r="L5" s="153"/>
      <c r="O5" s="149" t="e">
        <f>#REF!</f>
        <v>#REF!</v>
      </c>
      <c r="P5" s="202" t="s">
        <v>274</v>
      </c>
      <c r="Q5" s="202" t="s">
        <v>275</v>
      </c>
      <c r="R5" s="202" t="s">
        <v>281</v>
      </c>
      <c r="U5" s="315" t="str">
        <f>IF(Page1!B66="","",Page1!B66)</f>
        <v/>
      </c>
      <c r="V5" s="315"/>
      <c r="W5" s="124" t="s">
        <v>501</v>
      </c>
      <c r="X5" s="316">
        <v>8</v>
      </c>
      <c r="Y5" s="315"/>
      <c r="Z5" s="316">
        <f>IF(U5="",0,LOOKUP(U5,W$3:W$17,X$3:X$17))</f>
        <v>0</v>
      </c>
      <c r="AA5" s="315"/>
      <c r="AB5" s="315"/>
      <c r="AC5" s="315"/>
    </row>
    <row r="6" spans="1:29" x14ac:dyDescent="0.2">
      <c r="A6" s="274" t="s">
        <v>316</v>
      </c>
      <c r="B6" s="275" t="str">
        <f t="shared" ca="1" si="0"/>
        <v>mmHg</v>
      </c>
      <c r="C6" s="276" t="s">
        <v>195</v>
      </c>
      <c r="D6" s="276" t="s">
        <v>317</v>
      </c>
      <c r="E6" s="276" t="s">
        <v>317</v>
      </c>
      <c r="F6" s="276" t="s">
        <v>317</v>
      </c>
      <c r="G6" s="276" t="s">
        <v>317</v>
      </c>
      <c r="H6" s="277"/>
      <c r="I6" s="202" t="str">
        <f ca="1">INDIRECT(ADDRESS(0,$I$5,4,0),0)</f>
        <v>Group IIC</v>
      </c>
      <c r="J6" s="203" t="s">
        <v>242</v>
      </c>
      <c r="K6" s="204" t="s">
        <v>243</v>
      </c>
      <c r="L6" s="153"/>
      <c r="O6" s="202" t="e">
        <f t="shared" ref="O6:O11" ca="1" si="1">INDIRECT(ADDRESS(0,$O$5,4,0),0)</f>
        <v>#REF!</v>
      </c>
      <c r="P6" s="202" t="s">
        <v>282</v>
      </c>
      <c r="Q6" s="202" t="s">
        <v>283</v>
      </c>
      <c r="R6" s="202" t="s">
        <v>284</v>
      </c>
      <c r="U6" s="315" t="str">
        <f>IF(Page1!B65="","",Page1!B65)</f>
        <v/>
      </c>
      <c r="V6" s="315"/>
      <c r="W6" s="124" t="s">
        <v>502</v>
      </c>
      <c r="X6" s="316">
        <v>9</v>
      </c>
      <c r="Y6" s="315"/>
      <c r="Z6" s="316">
        <f>IF(U6="",0,LOOKUP(U6,W$3:W$17,X$3:X$17))</f>
        <v>0</v>
      </c>
      <c r="AA6" s="315"/>
      <c r="AB6" s="315"/>
      <c r="AC6" s="315"/>
    </row>
    <row r="7" spans="1:29" x14ac:dyDescent="0.2">
      <c r="A7" s="278" t="s">
        <v>318</v>
      </c>
      <c r="B7" s="275" t="str">
        <f t="shared" ca="1" si="0"/>
        <v>m³/h</v>
      </c>
      <c r="C7" s="276" t="s">
        <v>319</v>
      </c>
      <c r="D7" s="276" t="s">
        <v>320</v>
      </c>
      <c r="E7" s="276" t="s">
        <v>320</v>
      </c>
      <c r="F7" s="276" t="s">
        <v>321</v>
      </c>
      <c r="G7" s="276" t="s">
        <v>320</v>
      </c>
      <c r="H7" s="277"/>
      <c r="I7" s="202" t="str">
        <f t="shared" ref="I7:I14" ca="1" si="2">INDIRECT(ADDRESS(0,$I$5,4,0),0)</f>
        <v>Group IIB + H2</v>
      </c>
      <c r="J7" s="203" t="s">
        <v>244</v>
      </c>
      <c r="K7" s="205" t="s">
        <v>245</v>
      </c>
      <c r="L7" s="153"/>
      <c r="O7" s="202" t="e">
        <f t="shared" ca="1" si="1"/>
        <v>#REF!</v>
      </c>
      <c r="P7" s="202" t="s">
        <v>285</v>
      </c>
      <c r="Q7" s="202" t="s">
        <v>276</v>
      </c>
      <c r="R7" s="202" t="s">
        <v>286</v>
      </c>
      <c r="U7" s="315" t="str">
        <f>IF(Page1!B64="","",Page1!B64)</f>
        <v/>
      </c>
      <c r="V7" s="315"/>
      <c r="W7" s="124" t="s">
        <v>503</v>
      </c>
      <c r="X7" s="316">
        <v>10</v>
      </c>
      <c r="Y7" s="315"/>
      <c r="Z7" s="316">
        <f>IF(U7="",0,LOOKUP(U7,W$3:W$17,X$3:X$17))</f>
        <v>0</v>
      </c>
      <c r="AA7" s="315"/>
      <c r="AB7" s="315"/>
      <c r="AC7" s="315"/>
    </row>
    <row r="8" spans="1:29" ht="14.25" x14ac:dyDescent="0.2">
      <c r="A8" s="278" t="s">
        <v>322</v>
      </c>
      <c r="B8" s="275" t="str">
        <f t="shared" ca="1" si="0"/>
        <v>MNm3d</v>
      </c>
      <c r="C8" s="276" t="s">
        <v>323</v>
      </c>
      <c r="D8" s="276" t="s">
        <v>456</v>
      </c>
      <c r="E8" s="276" t="s">
        <v>456</v>
      </c>
      <c r="F8" s="276"/>
      <c r="G8" s="276" t="s">
        <v>456</v>
      </c>
      <c r="H8" s="125"/>
      <c r="I8" s="202" t="str">
        <f t="shared" ca="1" si="2"/>
        <v>Group IIB</v>
      </c>
      <c r="J8" s="203" t="s">
        <v>246</v>
      </c>
      <c r="K8" s="205" t="s">
        <v>247</v>
      </c>
      <c r="L8" s="153"/>
      <c r="O8" s="202" t="e">
        <f t="shared" ca="1" si="1"/>
        <v>#REF!</v>
      </c>
      <c r="P8" s="202"/>
      <c r="Q8" s="202" t="s">
        <v>277</v>
      </c>
      <c r="R8" s="202" t="s">
        <v>287</v>
      </c>
      <c r="U8" s="124"/>
      <c r="V8" s="315"/>
      <c r="W8" s="124" t="s">
        <v>504</v>
      </c>
      <c r="X8" s="316">
        <v>11</v>
      </c>
      <c r="Y8" s="315"/>
      <c r="Z8" s="315"/>
      <c r="AA8" s="315"/>
      <c r="AB8" s="315"/>
      <c r="AC8" s="315"/>
    </row>
    <row r="9" spans="1:29" ht="14.25" x14ac:dyDescent="0.2">
      <c r="A9" s="278" t="s">
        <v>324</v>
      </c>
      <c r="B9" s="275" t="str">
        <f t="shared" ca="1" si="0"/>
        <v>Nm3/h</v>
      </c>
      <c r="C9" s="276" t="s">
        <v>325</v>
      </c>
      <c r="D9" s="276" t="s">
        <v>457</v>
      </c>
      <c r="E9" s="276" t="s">
        <v>457</v>
      </c>
      <c r="F9" s="276" t="s">
        <v>458</v>
      </c>
      <c r="G9" s="276" t="s">
        <v>457</v>
      </c>
      <c r="H9" s="125"/>
      <c r="I9" s="202" t="str">
        <f t="shared" ca="1" si="2"/>
        <v>Group IIA</v>
      </c>
      <c r="J9" s="203" t="s">
        <v>248</v>
      </c>
      <c r="K9" s="205" t="s">
        <v>249</v>
      </c>
      <c r="L9" s="153"/>
      <c r="O9" s="202" t="e">
        <f t="shared" ca="1" si="1"/>
        <v>#REF!</v>
      </c>
      <c r="P9" s="202"/>
      <c r="Q9" s="202"/>
      <c r="R9" s="202" t="s">
        <v>288</v>
      </c>
      <c r="U9" s="124"/>
      <c r="V9" s="315"/>
      <c r="W9" s="124" t="s">
        <v>505</v>
      </c>
      <c r="X9" s="316">
        <v>12</v>
      </c>
      <c r="Y9" s="315"/>
      <c r="Z9" s="315"/>
      <c r="AA9" s="315"/>
      <c r="AB9" s="315"/>
      <c r="AC9" s="315"/>
    </row>
    <row r="10" spans="1:29" x14ac:dyDescent="0.2">
      <c r="A10" s="278" t="s">
        <v>326</v>
      </c>
      <c r="B10" s="275" t="str">
        <f t="shared" ca="1" si="0"/>
        <v>kJ/kg</v>
      </c>
      <c r="C10" s="276" t="s">
        <v>133</v>
      </c>
      <c r="D10" s="276" t="s">
        <v>145</v>
      </c>
      <c r="E10" s="276" t="s">
        <v>327</v>
      </c>
      <c r="F10" s="276" t="s">
        <v>327</v>
      </c>
      <c r="G10" s="276" t="s">
        <v>327</v>
      </c>
      <c r="H10" s="125"/>
      <c r="I10" s="202" t="str">
        <f t="shared" ca="1" si="2"/>
        <v>Group I</v>
      </c>
      <c r="J10" s="203" t="s">
        <v>250</v>
      </c>
      <c r="K10" s="206" t="s">
        <v>251</v>
      </c>
      <c r="L10" s="153"/>
      <c r="O10" s="202" t="e">
        <f t="shared" ca="1" si="1"/>
        <v>#REF!</v>
      </c>
      <c r="P10" s="202"/>
      <c r="Q10" s="202"/>
      <c r="R10" s="202" t="s">
        <v>289</v>
      </c>
      <c r="U10" s="124"/>
      <c r="V10" s="315"/>
      <c r="W10" s="124" t="s">
        <v>506</v>
      </c>
      <c r="X10" s="316">
        <v>13</v>
      </c>
      <c r="Y10" s="315"/>
      <c r="Z10" s="315"/>
      <c r="AA10" s="315"/>
      <c r="AB10" s="315"/>
      <c r="AC10" s="315"/>
    </row>
    <row r="11" spans="1:29" x14ac:dyDescent="0.2">
      <c r="A11" s="278" t="s">
        <v>328</v>
      </c>
      <c r="B11" s="275" t="str">
        <f t="shared" ca="1" si="0"/>
        <v>m</v>
      </c>
      <c r="C11" s="276" t="s">
        <v>133</v>
      </c>
      <c r="D11" s="276" t="s">
        <v>145</v>
      </c>
      <c r="E11" s="276" t="s">
        <v>145</v>
      </c>
      <c r="F11" s="276" t="s">
        <v>145</v>
      </c>
      <c r="G11" s="276" t="s">
        <v>145</v>
      </c>
      <c r="H11" s="277"/>
      <c r="I11" s="202">
        <f t="shared" ca="1" si="2"/>
        <v>0</v>
      </c>
      <c r="J11" s="241"/>
      <c r="K11" s="206" t="s">
        <v>252</v>
      </c>
      <c r="L11" s="153"/>
      <c r="O11" s="202" t="e">
        <f t="shared" ca="1" si="1"/>
        <v>#REF!</v>
      </c>
      <c r="P11" s="202"/>
      <c r="Q11" s="202"/>
      <c r="R11" s="202" t="s">
        <v>290</v>
      </c>
      <c r="U11" s="124"/>
      <c r="V11" s="315"/>
      <c r="W11" s="124" t="s">
        <v>507</v>
      </c>
      <c r="X11" s="316">
        <v>14</v>
      </c>
      <c r="Y11" s="315"/>
      <c r="Z11" s="315"/>
      <c r="AA11" s="315"/>
      <c r="AB11" s="315"/>
      <c r="AC11" s="315"/>
    </row>
    <row r="12" spans="1:29" x14ac:dyDescent="0.2">
      <c r="A12" s="274" t="s">
        <v>329</v>
      </c>
      <c r="B12" s="275" t="str">
        <f t="shared" ca="1" si="0"/>
        <v>m</v>
      </c>
      <c r="C12" s="276" t="s">
        <v>133</v>
      </c>
      <c r="D12" s="276" t="s">
        <v>145</v>
      </c>
      <c r="E12" s="276" t="s">
        <v>145</v>
      </c>
      <c r="F12" s="276" t="s">
        <v>145</v>
      </c>
      <c r="G12" s="276" t="s">
        <v>145</v>
      </c>
      <c r="H12" s="277"/>
      <c r="I12" s="202">
        <f t="shared" ca="1" si="2"/>
        <v>0</v>
      </c>
      <c r="J12" s="241"/>
      <c r="K12" s="205" t="s">
        <v>253</v>
      </c>
      <c r="L12" s="153"/>
      <c r="O12" s="231" t="s">
        <v>492</v>
      </c>
      <c r="P12" s="305"/>
      <c r="Q12" s="305"/>
      <c r="R12" s="305"/>
      <c r="U12" s="124"/>
      <c r="V12" s="315"/>
      <c r="W12" s="124" t="s">
        <v>508</v>
      </c>
      <c r="X12" s="316">
        <v>15</v>
      </c>
      <c r="Y12" s="315"/>
      <c r="Z12" s="315"/>
      <c r="AA12" s="315"/>
      <c r="AB12" s="315"/>
      <c r="AC12" s="315"/>
    </row>
    <row r="13" spans="1:29" x14ac:dyDescent="0.2">
      <c r="A13" s="274" t="s">
        <v>330</v>
      </c>
      <c r="B13" s="275" t="str">
        <f t="shared" ca="1" si="0"/>
        <v>mm</v>
      </c>
      <c r="C13" s="576" t="s">
        <v>883</v>
      </c>
      <c r="D13" s="276" t="s">
        <v>191</v>
      </c>
      <c r="E13" s="276" t="s">
        <v>191</v>
      </c>
      <c r="F13" s="276" t="s">
        <v>191</v>
      </c>
      <c r="G13" s="276" t="s">
        <v>191</v>
      </c>
      <c r="H13" s="277"/>
      <c r="I13" s="202">
        <f t="shared" ca="1" si="2"/>
        <v>0</v>
      </c>
      <c r="J13" s="241"/>
      <c r="K13" s="205" t="s">
        <v>254</v>
      </c>
      <c r="L13" s="153"/>
      <c r="O13" s="149" t="e">
        <f>#REF!</f>
        <v>#REF!</v>
      </c>
      <c r="P13" s="202" t="s">
        <v>274</v>
      </c>
      <c r="Q13" s="202" t="s">
        <v>275</v>
      </c>
      <c r="R13" s="202" t="s">
        <v>281</v>
      </c>
      <c r="U13" s="124"/>
      <c r="V13" s="315"/>
      <c r="W13" s="124" t="s">
        <v>509</v>
      </c>
      <c r="X13" s="316">
        <v>1</v>
      </c>
      <c r="Y13" s="315"/>
      <c r="Z13" s="315"/>
      <c r="AA13" s="316"/>
      <c r="AB13" s="315"/>
      <c r="AC13" s="315"/>
    </row>
    <row r="14" spans="1:29" ht="14.25" x14ac:dyDescent="0.2">
      <c r="A14" s="274" t="s">
        <v>331</v>
      </c>
      <c r="B14" s="275" t="str">
        <f t="shared" ca="1" si="0"/>
        <v>m²</v>
      </c>
      <c r="C14" s="276" t="s">
        <v>459</v>
      </c>
      <c r="D14" s="276" t="s">
        <v>332</v>
      </c>
      <c r="E14" s="276" t="s">
        <v>332</v>
      </c>
      <c r="F14" s="276" t="s">
        <v>332</v>
      </c>
      <c r="G14" s="276" t="s">
        <v>332</v>
      </c>
      <c r="H14" s="277"/>
      <c r="I14" s="202">
        <f t="shared" ca="1" si="2"/>
        <v>0</v>
      </c>
      <c r="J14" s="241"/>
      <c r="K14" s="206" t="s">
        <v>255</v>
      </c>
      <c r="L14" s="153"/>
      <c r="O14" s="202" t="e">
        <f t="shared" ref="O14:O20" ca="1" si="3">INDIRECT(ADDRESS(0,$O$13,4,0),0)</f>
        <v>#REF!</v>
      </c>
      <c r="P14" s="202" t="s">
        <v>291</v>
      </c>
      <c r="Q14" s="330">
        <v>52</v>
      </c>
      <c r="R14" s="202" t="s">
        <v>294</v>
      </c>
      <c r="U14" s="124"/>
      <c r="V14" s="315"/>
      <c r="W14" s="124" t="s">
        <v>510</v>
      </c>
      <c r="X14" s="316">
        <v>2</v>
      </c>
      <c r="Y14" s="315"/>
      <c r="Z14" s="315"/>
      <c r="AA14" s="315"/>
      <c r="AB14" s="315"/>
      <c r="AC14" s="315"/>
    </row>
    <row r="15" spans="1:29" ht="14.25" x14ac:dyDescent="0.2">
      <c r="A15" s="274" t="s">
        <v>333</v>
      </c>
      <c r="B15" s="275" t="str">
        <f t="shared" ca="1" si="0"/>
        <v>mm²</v>
      </c>
      <c r="C15" s="576" t="s">
        <v>884</v>
      </c>
      <c r="D15" s="276" t="s">
        <v>334</v>
      </c>
      <c r="E15" s="276" t="s">
        <v>334</v>
      </c>
      <c r="F15" s="276" t="s">
        <v>334</v>
      </c>
      <c r="G15" s="276" t="s">
        <v>334</v>
      </c>
      <c r="H15" s="277"/>
      <c r="I15" s="241"/>
      <c r="J15" s="241"/>
      <c r="K15" s="241"/>
      <c r="L15" s="153"/>
      <c r="O15" s="202" t="e">
        <f t="shared" ca="1" si="3"/>
        <v>#REF!</v>
      </c>
      <c r="P15" s="202" t="s">
        <v>291</v>
      </c>
      <c r="Q15" s="202" t="s">
        <v>292</v>
      </c>
      <c r="R15" s="240" t="s">
        <v>295</v>
      </c>
      <c r="U15" s="124"/>
      <c r="V15" s="315"/>
      <c r="W15" s="124" t="s">
        <v>511</v>
      </c>
      <c r="X15" s="316">
        <v>3</v>
      </c>
      <c r="Y15" s="315"/>
      <c r="Z15" s="315"/>
      <c r="AA15" s="315"/>
      <c r="AB15" s="315"/>
      <c r="AC15" s="315"/>
    </row>
    <row r="16" spans="1:29" ht="14.25" x14ac:dyDescent="0.2">
      <c r="A16" s="274" t="s">
        <v>335</v>
      </c>
      <c r="B16" s="275" t="str">
        <f t="shared" ca="1" si="0"/>
        <v>m³</v>
      </c>
      <c r="C16" s="276" t="s">
        <v>460</v>
      </c>
      <c r="D16" s="276" t="s">
        <v>336</v>
      </c>
      <c r="E16" s="276" t="s">
        <v>336</v>
      </c>
      <c r="F16" s="276" t="s">
        <v>336</v>
      </c>
      <c r="G16" s="276" t="s">
        <v>336</v>
      </c>
      <c r="H16" s="277"/>
      <c r="I16" s="241"/>
      <c r="J16" s="241"/>
      <c r="K16" s="241"/>
      <c r="L16" s="153"/>
      <c r="O16" s="202" t="e">
        <f t="shared" ca="1" si="3"/>
        <v>#REF!</v>
      </c>
      <c r="P16" s="202" t="s">
        <v>291</v>
      </c>
      <c r="Q16" s="202" t="s">
        <v>293</v>
      </c>
      <c r="R16" s="240" t="s">
        <v>296</v>
      </c>
      <c r="U16" s="124"/>
      <c r="V16" s="315"/>
      <c r="W16" s="124" t="s">
        <v>512</v>
      </c>
      <c r="X16" s="316">
        <v>4</v>
      </c>
      <c r="Y16" s="315"/>
      <c r="Z16" s="315"/>
      <c r="AA16" s="315"/>
      <c r="AB16" s="315"/>
      <c r="AC16" s="315"/>
    </row>
    <row r="17" spans="1:29" ht="14.25" x14ac:dyDescent="0.2">
      <c r="A17" s="274" t="s">
        <v>337</v>
      </c>
      <c r="B17" s="275" t="str">
        <f t="shared" ca="1" si="0"/>
        <v>mm³</v>
      </c>
      <c r="C17" s="576" t="s">
        <v>885</v>
      </c>
      <c r="D17" s="276" t="s">
        <v>338</v>
      </c>
      <c r="E17" s="276" t="s">
        <v>338</v>
      </c>
      <c r="F17" s="276" t="s">
        <v>338</v>
      </c>
      <c r="G17" s="276" t="s">
        <v>338</v>
      </c>
      <c r="H17" s="277"/>
      <c r="I17" s="241" t="s">
        <v>485</v>
      </c>
      <c r="J17" s="241"/>
      <c r="K17" s="241"/>
      <c r="L17" s="153"/>
      <c r="O17" s="202" t="e">
        <f t="shared" ca="1" si="3"/>
        <v>#REF!</v>
      </c>
      <c r="P17" s="202" t="s">
        <v>291</v>
      </c>
      <c r="Q17" s="240">
        <v>75</v>
      </c>
      <c r="R17" s="202" t="s">
        <v>298</v>
      </c>
      <c r="U17" s="124"/>
      <c r="V17" s="315"/>
      <c r="W17" s="124" t="s">
        <v>513</v>
      </c>
      <c r="X17" s="316">
        <v>5</v>
      </c>
      <c r="Y17" s="315"/>
      <c r="Z17" s="315"/>
      <c r="AA17" s="315"/>
      <c r="AB17" s="315"/>
      <c r="AC17" s="315"/>
    </row>
    <row r="18" spans="1:29" x14ac:dyDescent="0.2">
      <c r="A18" s="274" t="s">
        <v>339</v>
      </c>
      <c r="B18" s="275" t="str">
        <f t="shared" ca="1" si="0"/>
        <v>l</v>
      </c>
      <c r="C18" s="276" t="s">
        <v>340</v>
      </c>
      <c r="D18" s="276" t="s">
        <v>166</v>
      </c>
      <c r="E18" s="276" t="s">
        <v>166</v>
      </c>
      <c r="F18" s="276" t="s">
        <v>166</v>
      </c>
      <c r="G18" s="276" t="s">
        <v>166</v>
      </c>
      <c r="H18" s="279"/>
      <c r="I18" s="149">
        <f>MATCH(Page2!Q34,J18:K18,0)</f>
        <v>1</v>
      </c>
      <c r="J18" s="241" t="s">
        <v>240</v>
      </c>
      <c r="K18" s="241" t="s">
        <v>241</v>
      </c>
      <c r="L18" s="153"/>
      <c r="O18" s="202" t="e">
        <f t="shared" ca="1" si="3"/>
        <v>#REF!</v>
      </c>
      <c r="P18" s="202" t="s">
        <v>291</v>
      </c>
      <c r="Q18" s="202" t="s">
        <v>297</v>
      </c>
      <c r="R18" s="202" t="s">
        <v>300</v>
      </c>
    </row>
    <row r="19" spans="1:29" ht="13.5" x14ac:dyDescent="0.2">
      <c r="A19" s="274" t="s">
        <v>341</v>
      </c>
      <c r="B19" s="275" t="str">
        <f t="shared" ca="1" si="0"/>
        <v>m³/h</v>
      </c>
      <c r="C19" s="276" t="s">
        <v>127</v>
      </c>
      <c r="D19" s="276" t="s">
        <v>461</v>
      </c>
      <c r="E19" s="276" t="s">
        <v>461</v>
      </c>
      <c r="F19" s="276" t="s">
        <v>462</v>
      </c>
      <c r="G19" s="276" t="s">
        <v>461</v>
      </c>
      <c r="H19" s="277"/>
      <c r="I19" s="202" t="str">
        <f ca="1">INDIRECT(ADDRESS(0,$I$18,4,0),0)</f>
        <v>T1</v>
      </c>
      <c r="J19" s="203" t="s">
        <v>231</v>
      </c>
      <c r="K19" s="202" t="s">
        <v>231</v>
      </c>
      <c r="L19" s="153"/>
      <c r="O19" s="202" t="e">
        <f t="shared" ca="1" si="3"/>
        <v>#REF!</v>
      </c>
      <c r="P19" s="202" t="s">
        <v>291</v>
      </c>
      <c r="Q19" s="202" t="s">
        <v>299</v>
      </c>
      <c r="R19" s="202">
        <v>74</v>
      </c>
    </row>
    <row r="20" spans="1:29" x14ac:dyDescent="0.2">
      <c r="A20" s="274" t="s">
        <v>478</v>
      </c>
      <c r="B20" s="275" t="str">
        <f t="shared" ca="1" si="0"/>
        <v>l/h</v>
      </c>
      <c r="C20" s="276" t="s">
        <v>479</v>
      </c>
      <c r="D20" s="276" t="s">
        <v>279</v>
      </c>
      <c r="E20" s="276" t="s">
        <v>279</v>
      </c>
      <c r="F20" s="276" t="s">
        <v>480</v>
      </c>
      <c r="G20" s="276" t="s">
        <v>279</v>
      </c>
      <c r="H20" s="277"/>
      <c r="I20" s="202" t="str">
        <f t="shared" ref="I20:I32" ca="1" si="4">INDIRECT(ADDRESS(0,$I$18,4,0),0)</f>
        <v>T2</v>
      </c>
      <c r="J20" s="203" t="s">
        <v>256</v>
      </c>
      <c r="K20" s="202" t="s">
        <v>256</v>
      </c>
      <c r="L20" s="153"/>
      <c r="O20" s="202" t="e">
        <f t="shared" ca="1" si="3"/>
        <v>#REF!</v>
      </c>
      <c r="P20" s="202" t="s">
        <v>291</v>
      </c>
      <c r="Q20" s="202" t="s">
        <v>278</v>
      </c>
    </row>
    <row r="21" spans="1:29" x14ac:dyDescent="0.2">
      <c r="A21" s="274" t="s">
        <v>342</v>
      </c>
      <c r="B21" s="275" t="str">
        <f t="shared" ca="1" si="0"/>
        <v>t</v>
      </c>
      <c r="C21" s="276" t="s">
        <v>343</v>
      </c>
      <c r="D21" s="276" t="s">
        <v>344</v>
      </c>
      <c r="E21" s="276" t="s">
        <v>344</v>
      </c>
      <c r="F21" s="276" t="s">
        <v>344</v>
      </c>
      <c r="G21" s="276" t="s">
        <v>344</v>
      </c>
      <c r="H21" s="277"/>
      <c r="I21" s="202" t="str">
        <f t="shared" ca="1" si="4"/>
        <v>T3</v>
      </c>
      <c r="J21" s="203" t="s">
        <v>257</v>
      </c>
      <c r="K21" s="202" t="s">
        <v>258</v>
      </c>
      <c r="L21" s="153"/>
      <c r="O21" s="305"/>
      <c r="P21" s="305"/>
      <c r="Q21" s="305"/>
      <c r="R21" s="305"/>
    </row>
    <row r="22" spans="1:29" x14ac:dyDescent="0.2">
      <c r="A22" s="274" t="s">
        <v>345</v>
      </c>
      <c r="B22" s="275" t="str">
        <f t="shared" ca="1" si="0"/>
        <v>kg</v>
      </c>
      <c r="C22" s="276" t="s">
        <v>193</v>
      </c>
      <c r="D22" s="276" t="s">
        <v>194</v>
      </c>
      <c r="E22" s="276" t="s">
        <v>194</v>
      </c>
      <c r="F22" s="276" t="s">
        <v>194</v>
      </c>
      <c r="G22" s="276" t="s">
        <v>194</v>
      </c>
      <c r="H22" s="277"/>
      <c r="I22" s="202" t="str">
        <f t="shared" ca="1" si="4"/>
        <v>T4</v>
      </c>
      <c r="J22" s="203" t="s">
        <v>259</v>
      </c>
      <c r="K22" s="202" t="s">
        <v>260</v>
      </c>
      <c r="L22" s="153"/>
      <c r="O22" s="305"/>
      <c r="P22" s="305"/>
      <c r="Q22" s="305"/>
      <c r="R22" s="305"/>
    </row>
    <row r="23" spans="1:29" x14ac:dyDescent="0.2">
      <c r="A23" s="274" t="s">
        <v>346</v>
      </c>
      <c r="B23" s="275" t="str">
        <f t="shared" ca="1" si="0"/>
        <v>kg/s</v>
      </c>
      <c r="C23" s="276" t="s">
        <v>347</v>
      </c>
      <c r="D23" s="276" t="s">
        <v>348</v>
      </c>
      <c r="E23" s="276" t="s">
        <v>348</v>
      </c>
      <c r="F23" s="276" t="s">
        <v>348</v>
      </c>
      <c r="G23" s="276" t="s">
        <v>348</v>
      </c>
      <c r="H23" s="277"/>
      <c r="I23" s="202" t="str">
        <f t="shared" ca="1" si="4"/>
        <v>T5</v>
      </c>
      <c r="J23" s="203" t="s">
        <v>261</v>
      </c>
      <c r="K23" s="202" t="s">
        <v>262</v>
      </c>
      <c r="L23" s="153"/>
      <c r="O23" s="306" t="s">
        <v>301</v>
      </c>
      <c r="P23" s="305"/>
      <c r="Q23" s="305"/>
      <c r="R23" s="305"/>
    </row>
    <row r="24" spans="1:29" x14ac:dyDescent="0.2">
      <c r="A24" s="274" t="s">
        <v>349</v>
      </c>
      <c r="B24" s="275" t="str">
        <f t="shared" ca="1" si="0"/>
        <v>kg/h</v>
      </c>
      <c r="C24" s="276" t="s">
        <v>350</v>
      </c>
      <c r="D24" s="276" t="s">
        <v>351</v>
      </c>
      <c r="E24" s="276" t="s">
        <v>351</v>
      </c>
      <c r="F24" s="276" t="s">
        <v>351</v>
      </c>
      <c r="G24" s="276" t="s">
        <v>351</v>
      </c>
      <c r="H24" s="277"/>
      <c r="I24" s="202" t="str">
        <f t="shared" ca="1" si="4"/>
        <v>T6</v>
      </c>
      <c r="J24" s="203" t="s">
        <v>263</v>
      </c>
      <c r="K24" s="202" t="s">
        <v>264</v>
      </c>
      <c r="L24" s="153"/>
      <c r="O24" s="273" t="s">
        <v>489</v>
      </c>
    </row>
    <row r="25" spans="1:29" x14ac:dyDescent="0.2">
      <c r="A25" s="274" t="s">
        <v>352</v>
      </c>
      <c r="B25" s="275" t="str">
        <f t="shared" ca="1" si="0"/>
        <v>kg/m³</v>
      </c>
      <c r="C25" s="276" t="s">
        <v>353</v>
      </c>
      <c r="D25" s="276" t="s">
        <v>354</v>
      </c>
      <c r="E25" s="276" t="s">
        <v>354</v>
      </c>
      <c r="F25" s="276" t="s">
        <v>354</v>
      </c>
      <c r="G25" s="276" t="s">
        <v>354</v>
      </c>
      <c r="H25" s="277"/>
      <c r="I25" s="202">
        <f t="shared" ca="1" si="4"/>
        <v>0</v>
      </c>
      <c r="J25" s="241"/>
      <c r="K25" s="202" t="s">
        <v>257</v>
      </c>
      <c r="L25" s="153"/>
      <c r="O25" s="149" t="e">
        <f>MATCH(#REF!,P25:R25,0)</f>
        <v>#REF!</v>
      </c>
      <c r="P25" s="202" t="s">
        <v>274</v>
      </c>
      <c r="Q25" s="202" t="s">
        <v>275</v>
      </c>
      <c r="R25" s="202" t="s">
        <v>281</v>
      </c>
    </row>
    <row r="26" spans="1:29" x14ac:dyDescent="0.2">
      <c r="A26" s="274" t="s">
        <v>355</v>
      </c>
      <c r="B26" s="275" t="str">
        <f t="shared" ca="1" si="0"/>
        <v>N</v>
      </c>
      <c r="C26" s="276" t="s">
        <v>356</v>
      </c>
      <c r="D26" s="276" t="s">
        <v>357</v>
      </c>
      <c r="E26" s="276" t="s">
        <v>273</v>
      </c>
      <c r="F26" s="276" t="s">
        <v>273</v>
      </c>
      <c r="G26" s="276" t="s">
        <v>273</v>
      </c>
      <c r="H26" s="277"/>
      <c r="I26" s="202">
        <f t="shared" ca="1" si="4"/>
        <v>0</v>
      </c>
      <c r="J26" s="241"/>
      <c r="K26" s="202" t="s">
        <v>265</v>
      </c>
      <c r="L26" s="153"/>
      <c r="O26" s="202" t="e">
        <f t="shared" ref="O26:O31" ca="1" si="5">INDIRECT(ADDRESS(0,$O$25,4,0),0)</f>
        <v>#REF!</v>
      </c>
      <c r="P26" s="202" t="s">
        <v>282</v>
      </c>
      <c r="Q26" s="202" t="s">
        <v>283</v>
      </c>
      <c r="R26" s="202" t="s">
        <v>284</v>
      </c>
    </row>
    <row r="27" spans="1:29" ht="14.25" x14ac:dyDescent="0.2">
      <c r="A27" s="274" t="s">
        <v>358</v>
      </c>
      <c r="B27" s="275" t="str">
        <f t="shared" ca="1" si="0"/>
        <v>N/mm²</v>
      </c>
      <c r="C27" s="276" t="s">
        <v>463</v>
      </c>
      <c r="D27" s="276" t="s">
        <v>359</v>
      </c>
      <c r="E27" s="276" t="s">
        <v>360</v>
      </c>
      <c r="F27" s="276" t="s">
        <v>361</v>
      </c>
      <c r="G27" s="276" t="s">
        <v>360</v>
      </c>
      <c r="H27" s="277"/>
      <c r="I27" s="202">
        <f t="shared" ca="1" si="4"/>
        <v>0</v>
      </c>
      <c r="J27" s="241"/>
      <c r="K27" s="202" t="s">
        <v>266</v>
      </c>
      <c r="L27" s="153"/>
      <c r="O27" s="202" t="e">
        <f t="shared" ca="1" si="5"/>
        <v>#REF!</v>
      </c>
      <c r="P27" s="202" t="s">
        <v>285</v>
      </c>
      <c r="Q27" s="202" t="s">
        <v>276</v>
      </c>
      <c r="R27" s="202" t="s">
        <v>286</v>
      </c>
    </row>
    <row r="28" spans="1:29" x14ac:dyDescent="0.2">
      <c r="A28" s="274" t="s">
        <v>362</v>
      </c>
      <c r="B28" s="275" t="str">
        <f t="shared" ca="1" si="0"/>
        <v>W</v>
      </c>
      <c r="C28" s="276" t="s">
        <v>363</v>
      </c>
      <c r="D28" s="276" t="s">
        <v>364</v>
      </c>
      <c r="E28" s="276" t="s">
        <v>364</v>
      </c>
      <c r="F28" s="276" t="s">
        <v>364</v>
      </c>
      <c r="G28" s="276" t="s">
        <v>364</v>
      </c>
      <c r="H28" s="277"/>
      <c r="I28" s="202">
        <f t="shared" ca="1" si="4"/>
        <v>0</v>
      </c>
      <c r="J28" s="241"/>
      <c r="K28" s="202" t="s">
        <v>267</v>
      </c>
      <c r="L28" s="153"/>
      <c r="O28" s="202" t="e">
        <f t="shared" ca="1" si="5"/>
        <v>#REF!</v>
      </c>
      <c r="P28" s="202"/>
      <c r="Q28" s="202" t="s">
        <v>277</v>
      </c>
      <c r="R28" s="202" t="s">
        <v>287</v>
      </c>
    </row>
    <row r="29" spans="1:29" x14ac:dyDescent="0.2">
      <c r="A29" s="274" t="s">
        <v>365</v>
      </c>
      <c r="B29" s="275" t="str">
        <f t="shared" ca="1" si="0"/>
        <v>kW</v>
      </c>
      <c r="C29" s="276" t="s">
        <v>363</v>
      </c>
      <c r="D29" s="276" t="s">
        <v>188</v>
      </c>
      <c r="E29" s="276" t="s">
        <v>188</v>
      </c>
      <c r="F29" s="276" t="s">
        <v>188</v>
      </c>
      <c r="G29" s="276" t="s">
        <v>188</v>
      </c>
      <c r="H29" s="277"/>
      <c r="I29" s="202">
        <f t="shared" ca="1" si="4"/>
        <v>0</v>
      </c>
      <c r="J29" s="241"/>
      <c r="K29" s="202" t="s">
        <v>259</v>
      </c>
      <c r="L29" s="153"/>
      <c r="O29" s="202" t="e">
        <f t="shared" ca="1" si="5"/>
        <v>#REF!</v>
      </c>
      <c r="P29" s="202"/>
      <c r="Q29" s="202"/>
      <c r="R29" s="202" t="s">
        <v>288</v>
      </c>
    </row>
    <row r="30" spans="1:29" x14ac:dyDescent="0.2">
      <c r="A30" s="274" t="s">
        <v>366</v>
      </c>
      <c r="B30" s="275" t="str">
        <f t="shared" ca="1" si="0"/>
        <v>cP</v>
      </c>
      <c r="C30" s="276" t="s">
        <v>184</v>
      </c>
      <c r="D30" s="276" t="s">
        <v>184</v>
      </c>
      <c r="E30" s="276" t="s">
        <v>367</v>
      </c>
      <c r="F30" s="276" t="s">
        <v>367</v>
      </c>
      <c r="G30" s="276" t="s">
        <v>184</v>
      </c>
      <c r="H30" s="277"/>
      <c r="I30" s="202">
        <f t="shared" ca="1" si="4"/>
        <v>0</v>
      </c>
      <c r="J30" s="241"/>
      <c r="K30" s="202" t="s">
        <v>268</v>
      </c>
      <c r="L30" s="153"/>
      <c r="O30" s="202" t="e">
        <f t="shared" ca="1" si="5"/>
        <v>#REF!</v>
      </c>
      <c r="P30" s="202"/>
      <c r="Q30" s="202"/>
      <c r="R30" s="202" t="s">
        <v>289</v>
      </c>
    </row>
    <row r="31" spans="1:29" ht="14.25" x14ac:dyDescent="0.2">
      <c r="A31" s="274" t="s">
        <v>368</v>
      </c>
      <c r="B31" s="275" t="str">
        <f t="shared" ca="1" si="0"/>
        <v>cSt</v>
      </c>
      <c r="C31" s="276" t="s">
        <v>464</v>
      </c>
      <c r="D31" s="276" t="s">
        <v>369</v>
      </c>
      <c r="E31" s="276" t="s">
        <v>370</v>
      </c>
      <c r="F31" s="276" t="s">
        <v>371</v>
      </c>
      <c r="G31" s="276" t="s">
        <v>369</v>
      </c>
      <c r="H31" s="277"/>
      <c r="I31" s="202">
        <f t="shared" ca="1" si="4"/>
        <v>0</v>
      </c>
      <c r="J31" s="241"/>
      <c r="K31" s="202" t="s">
        <v>261</v>
      </c>
      <c r="L31" s="153"/>
      <c r="O31" s="202" t="e">
        <f t="shared" ca="1" si="5"/>
        <v>#REF!</v>
      </c>
      <c r="P31" s="202"/>
      <c r="Q31" s="202"/>
      <c r="R31" s="202" t="s">
        <v>290</v>
      </c>
    </row>
    <row r="32" spans="1:29" ht="13.5" x14ac:dyDescent="0.2">
      <c r="A32" s="274" t="s">
        <v>372</v>
      </c>
      <c r="B32" s="275" t="str">
        <f t="shared" ca="1" si="0"/>
        <v>°C</v>
      </c>
      <c r="C32" s="276" t="s">
        <v>186</v>
      </c>
      <c r="D32" s="578" t="s">
        <v>875</v>
      </c>
      <c r="E32" s="578" t="s">
        <v>875</v>
      </c>
      <c r="F32" s="578" t="s">
        <v>876</v>
      </c>
      <c r="G32" s="578" t="s">
        <v>875</v>
      </c>
      <c r="H32" s="280"/>
      <c r="I32" s="202">
        <f t="shared" ca="1" si="4"/>
        <v>0</v>
      </c>
      <c r="J32" s="241"/>
      <c r="K32" s="202" t="s">
        <v>263</v>
      </c>
      <c r="L32" s="153"/>
      <c r="O32" s="231" t="s">
        <v>490</v>
      </c>
      <c r="P32" s="305"/>
      <c r="Q32" s="305"/>
      <c r="R32" s="305"/>
    </row>
    <row r="33" spans="1:18" x14ac:dyDescent="0.2">
      <c r="A33" s="274" t="s">
        <v>373</v>
      </c>
      <c r="B33" s="275" t="str">
        <f t="shared" ca="1" si="0"/>
        <v>W/(m-K)</v>
      </c>
      <c r="C33" s="576" t="s">
        <v>869</v>
      </c>
      <c r="D33" s="276" t="s">
        <v>374</v>
      </c>
      <c r="E33" s="276" t="s">
        <v>375</v>
      </c>
      <c r="F33" s="276" t="s">
        <v>375</v>
      </c>
      <c r="G33" s="276" t="s">
        <v>375</v>
      </c>
      <c r="H33" s="277"/>
      <c r="I33" s="277"/>
      <c r="J33" s="277"/>
      <c r="K33" s="277"/>
      <c r="O33" s="202" t="e">
        <f>MATCH(#REF!,P33:R33,0)</f>
        <v>#REF!</v>
      </c>
      <c r="P33" s="202" t="s">
        <v>274</v>
      </c>
      <c r="Q33" s="202" t="s">
        <v>275</v>
      </c>
      <c r="R33" s="202" t="s">
        <v>281</v>
      </c>
    </row>
    <row r="34" spans="1:18" ht="14.25" x14ac:dyDescent="0.2">
      <c r="A34" s="274" t="s">
        <v>376</v>
      </c>
      <c r="B34" s="275" t="str">
        <f ca="1">INDIRECT(ADDRESS(0,$B$1,4,0),0)</f>
        <v>kJ/(kg-K)</v>
      </c>
      <c r="C34" s="576" t="s">
        <v>870</v>
      </c>
      <c r="D34" s="276" t="s">
        <v>377</v>
      </c>
      <c r="E34" s="276" t="s">
        <v>378</v>
      </c>
      <c r="F34" s="276" t="s">
        <v>378</v>
      </c>
      <c r="G34" s="276" t="s">
        <v>378</v>
      </c>
      <c r="H34" s="277"/>
      <c r="I34" s="277"/>
      <c r="J34" s="277"/>
      <c r="K34" s="277"/>
      <c r="O34" s="202" t="e">
        <f t="shared" ref="O34:O40" ca="1" si="6">INDIRECT(ADDRESS(0,$O$33,4,0),0)</f>
        <v>#REF!</v>
      </c>
      <c r="P34" s="202" t="s">
        <v>291</v>
      </c>
      <c r="Q34" s="330">
        <v>52</v>
      </c>
      <c r="R34" s="202" t="s">
        <v>294</v>
      </c>
    </row>
    <row r="35" spans="1:18" x14ac:dyDescent="0.2">
      <c r="A35" s="274" t="s">
        <v>379</v>
      </c>
      <c r="B35" s="275" t="str">
        <f t="shared" ref="B35:B63" ca="1" si="7">INDIRECT(ADDRESS(0,$B$1,4,0),0)</f>
        <v>kW</v>
      </c>
      <c r="C35" s="276" t="s">
        <v>380</v>
      </c>
      <c r="D35" s="276" t="s">
        <v>381</v>
      </c>
      <c r="E35" s="276" t="s">
        <v>188</v>
      </c>
      <c r="F35" s="276" t="s">
        <v>188</v>
      </c>
      <c r="G35" s="276" t="s">
        <v>188</v>
      </c>
      <c r="H35" s="277"/>
      <c r="I35" s="277"/>
      <c r="J35" s="277"/>
      <c r="K35" s="277"/>
      <c r="O35" s="202" t="e">
        <f t="shared" ca="1" si="6"/>
        <v>#REF!</v>
      </c>
      <c r="P35" s="202" t="s">
        <v>291</v>
      </c>
      <c r="Q35" s="202" t="s">
        <v>292</v>
      </c>
      <c r="R35" s="240" t="s">
        <v>295</v>
      </c>
    </row>
    <row r="36" spans="1:18" x14ac:dyDescent="0.2">
      <c r="A36" s="274" t="s">
        <v>382</v>
      </c>
      <c r="B36" s="275" t="str">
        <f t="shared" ca="1" si="7"/>
        <v>MW</v>
      </c>
      <c r="C36" s="276" t="s">
        <v>383</v>
      </c>
      <c r="D36" s="276" t="s">
        <v>384</v>
      </c>
      <c r="E36" s="276" t="s">
        <v>385</v>
      </c>
      <c r="F36" s="276" t="s">
        <v>385</v>
      </c>
      <c r="G36" s="276" t="s">
        <v>385</v>
      </c>
      <c r="H36" s="277"/>
      <c r="I36" s="277"/>
      <c r="J36" s="277"/>
      <c r="K36" s="277"/>
      <c r="O36" s="202" t="e">
        <f t="shared" ca="1" si="6"/>
        <v>#REF!</v>
      </c>
      <c r="P36" s="202" t="s">
        <v>291</v>
      </c>
      <c r="Q36" s="202" t="s">
        <v>293</v>
      </c>
      <c r="R36" s="240" t="s">
        <v>296</v>
      </c>
    </row>
    <row r="37" spans="1:18" x14ac:dyDescent="0.2">
      <c r="A37" s="274" t="s">
        <v>386</v>
      </c>
      <c r="B37" s="275" t="str">
        <f t="shared" ca="1" si="7"/>
        <v>kJ/kg</v>
      </c>
      <c r="C37" s="276" t="s">
        <v>387</v>
      </c>
      <c r="D37" s="276" t="s">
        <v>388</v>
      </c>
      <c r="E37" s="276" t="s">
        <v>327</v>
      </c>
      <c r="F37" s="276" t="s">
        <v>327</v>
      </c>
      <c r="G37" s="276" t="s">
        <v>327</v>
      </c>
      <c r="H37" s="277"/>
      <c r="I37" s="277"/>
      <c r="J37" s="277"/>
      <c r="K37" s="277"/>
      <c r="O37" s="202" t="e">
        <f t="shared" ca="1" si="6"/>
        <v>#REF!</v>
      </c>
      <c r="P37" s="202" t="s">
        <v>291</v>
      </c>
      <c r="Q37" s="240">
        <v>75</v>
      </c>
      <c r="R37" s="202" t="s">
        <v>298</v>
      </c>
    </row>
    <row r="38" spans="1:18" x14ac:dyDescent="0.2">
      <c r="A38" s="274" t="s">
        <v>389</v>
      </c>
      <c r="B38" s="275" t="str">
        <f t="shared" ca="1" si="7"/>
        <v>kJ/Nm³</v>
      </c>
      <c r="C38" s="276" t="s">
        <v>390</v>
      </c>
      <c r="D38" s="276" t="s">
        <v>391</v>
      </c>
      <c r="E38" s="276" t="s">
        <v>392</v>
      </c>
      <c r="F38" s="276" t="s">
        <v>392</v>
      </c>
      <c r="G38" s="276" t="s">
        <v>392</v>
      </c>
      <c r="H38" s="277"/>
      <c r="I38" s="277"/>
      <c r="J38" s="277"/>
      <c r="K38" s="277"/>
      <c r="O38" s="202" t="e">
        <f t="shared" ca="1" si="6"/>
        <v>#REF!</v>
      </c>
      <c r="P38" s="202" t="s">
        <v>291</v>
      </c>
      <c r="Q38" s="202" t="s">
        <v>297</v>
      </c>
      <c r="R38" s="202" t="s">
        <v>300</v>
      </c>
    </row>
    <row r="39" spans="1:18" x14ac:dyDescent="0.2">
      <c r="A39" s="274" t="s">
        <v>393</v>
      </c>
      <c r="B39" s="275" t="str">
        <f t="shared" ca="1" si="7"/>
        <v>kW/m²</v>
      </c>
      <c r="C39" s="276" t="s">
        <v>394</v>
      </c>
      <c r="D39" s="276" t="s">
        <v>395</v>
      </c>
      <c r="E39" s="276" t="s">
        <v>396</v>
      </c>
      <c r="F39" s="276" t="s">
        <v>396</v>
      </c>
      <c r="G39" s="276" t="s">
        <v>396</v>
      </c>
      <c r="H39" s="277"/>
      <c r="I39" s="277"/>
      <c r="J39" s="277"/>
      <c r="K39" s="277"/>
      <c r="O39" s="202" t="e">
        <f t="shared" ca="1" si="6"/>
        <v>#REF!</v>
      </c>
      <c r="P39" s="202" t="s">
        <v>291</v>
      </c>
      <c r="Q39" s="202" t="s">
        <v>299</v>
      </c>
      <c r="R39" s="202">
        <v>74</v>
      </c>
    </row>
    <row r="40" spans="1:18" x14ac:dyDescent="0.2">
      <c r="A40" s="274" t="s">
        <v>397</v>
      </c>
      <c r="B40" s="275" t="str">
        <f t="shared" ca="1" si="7"/>
        <v>kW/m³</v>
      </c>
      <c r="C40" s="276" t="s">
        <v>398</v>
      </c>
      <c r="D40" s="276" t="s">
        <v>399</v>
      </c>
      <c r="E40" s="276" t="s">
        <v>400</v>
      </c>
      <c r="F40" s="276" t="s">
        <v>400</v>
      </c>
      <c r="G40" s="276" t="s">
        <v>400</v>
      </c>
      <c r="H40" s="277"/>
      <c r="I40" s="277"/>
      <c r="J40" s="277"/>
      <c r="K40" s="277"/>
      <c r="O40" s="202" t="e">
        <f t="shared" ca="1" si="6"/>
        <v>#REF!</v>
      </c>
      <c r="P40" s="202" t="s">
        <v>291</v>
      </c>
      <c r="Q40" s="202" t="s">
        <v>278</v>
      </c>
    </row>
    <row r="41" spans="1:18" x14ac:dyDescent="0.2">
      <c r="A41" s="274" t="s">
        <v>401</v>
      </c>
      <c r="B41" s="275" t="str">
        <f t="shared" ca="1" si="7"/>
        <v>µS</v>
      </c>
      <c r="C41" s="276" t="s">
        <v>402</v>
      </c>
      <c r="D41" s="276" t="s">
        <v>402</v>
      </c>
      <c r="E41" s="276" t="s">
        <v>402</v>
      </c>
      <c r="F41" s="276" t="s">
        <v>402</v>
      </c>
      <c r="G41" s="276" t="s">
        <v>402</v>
      </c>
      <c r="H41" s="277"/>
      <c r="I41" s="277"/>
      <c r="J41" s="277"/>
      <c r="K41" s="277"/>
      <c r="O41" s="305"/>
      <c r="P41" s="305"/>
      <c r="Q41" s="305"/>
      <c r="R41" s="305"/>
    </row>
    <row r="42" spans="1:18" x14ac:dyDescent="0.2">
      <c r="A42" s="274" t="s">
        <v>403</v>
      </c>
      <c r="B42" s="275" t="str">
        <f t="shared" ca="1" si="7"/>
        <v>µS/cm</v>
      </c>
      <c r="C42" s="276" t="s">
        <v>404</v>
      </c>
      <c r="D42" s="276" t="s">
        <v>404</v>
      </c>
      <c r="E42" s="276" t="s">
        <v>404</v>
      </c>
      <c r="F42" s="276" t="s">
        <v>404</v>
      </c>
      <c r="G42" s="276" t="s">
        <v>404</v>
      </c>
      <c r="H42" s="277"/>
      <c r="I42" s="277"/>
      <c r="J42" s="277"/>
      <c r="K42" s="277"/>
      <c r="O42" s="306" t="s">
        <v>302</v>
      </c>
      <c r="P42" s="305"/>
      <c r="Q42" s="305"/>
      <c r="R42" s="305"/>
    </row>
    <row r="43" spans="1:18" x14ac:dyDescent="0.2">
      <c r="A43" s="274" t="s">
        <v>405</v>
      </c>
      <c r="B43" s="275" t="str">
        <f t="shared" ca="1" si="7"/>
        <v>m/s</v>
      </c>
      <c r="C43" s="276" t="s">
        <v>406</v>
      </c>
      <c r="D43" s="276" t="s">
        <v>407</v>
      </c>
      <c r="E43" s="276" t="s">
        <v>407</v>
      </c>
      <c r="F43" s="276" t="s">
        <v>407</v>
      </c>
      <c r="G43" s="276" t="s">
        <v>407</v>
      </c>
      <c r="H43" s="277"/>
      <c r="I43" s="277"/>
      <c r="J43" s="277"/>
      <c r="K43" s="277"/>
      <c r="O43" s="273" t="s">
        <v>487</v>
      </c>
    </row>
    <row r="44" spans="1:18" x14ac:dyDescent="0.2">
      <c r="A44" s="274" t="s">
        <v>408</v>
      </c>
      <c r="B44" s="275" t="str">
        <f t="shared" ca="1" si="7"/>
        <v>km/s</v>
      </c>
      <c r="C44" s="276" t="s">
        <v>409</v>
      </c>
      <c r="D44" s="276" t="s">
        <v>410</v>
      </c>
      <c r="E44" s="276" t="s">
        <v>410</v>
      </c>
      <c r="F44" s="276" t="s">
        <v>410</v>
      </c>
      <c r="G44" s="276" t="s">
        <v>410</v>
      </c>
      <c r="H44" s="277"/>
      <c r="I44" s="277"/>
      <c r="J44" s="277"/>
      <c r="K44" s="277"/>
      <c r="O44" s="149" t="e">
        <f>MATCH(#REF!,P44:R44,0)</f>
        <v>#REF!</v>
      </c>
      <c r="P44" s="202" t="s">
        <v>274</v>
      </c>
      <c r="Q44" s="202" t="s">
        <v>275</v>
      </c>
      <c r="R44" s="202" t="s">
        <v>281</v>
      </c>
    </row>
    <row r="45" spans="1:18" x14ac:dyDescent="0.2">
      <c r="A45" s="274" t="s">
        <v>411</v>
      </c>
      <c r="B45" s="275" t="str">
        <f t="shared" ca="1" si="7"/>
        <v>kg/m²-s</v>
      </c>
      <c r="C45" s="276" t="s">
        <v>412</v>
      </c>
      <c r="D45" s="276" t="s">
        <v>413</v>
      </c>
      <c r="E45" s="276" t="s">
        <v>413</v>
      </c>
      <c r="F45" s="276" t="s">
        <v>413</v>
      </c>
      <c r="G45" s="276" t="s">
        <v>413</v>
      </c>
      <c r="H45" s="277"/>
      <c r="I45" s="277"/>
      <c r="J45" s="277"/>
      <c r="K45" s="277"/>
      <c r="O45" s="202" t="e">
        <f t="shared" ref="O45:O50" ca="1" si="8">INDIRECT(ADDRESS(0,$O$44,4,0),0)</f>
        <v>#REF!</v>
      </c>
      <c r="P45" s="202" t="s">
        <v>282</v>
      </c>
      <c r="Q45" s="202" t="s">
        <v>283</v>
      </c>
      <c r="R45" s="202" t="s">
        <v>284</v>
      </c>
    </row>
    <row r="46" spans="1:18" x14ac:dyDescent="0.2">
      <c r="A46" s="274" t="s">
        <v>414</v>
      </c>
      <c r="B46" s="275" t="str">
        <f t="shared" ca="1" si="7"/>
        <v>m/s²</v>
      </c>
      <c r="C46" s="276" t="s">
        <v>415</v>
      </c>
      <c r="D46" s="276" t="s">
        <v>416</v>
      </c>
      <c r="E46" s="276" t="s">
        <v>416</v>
      </c>
      <c r="F46" s="276" t="s">
        <v>416</v>
      </c>
      <c r="G46" s="276" t="s">
        <v>416</v>
      </c>
      <c r="H46" s="277"/>
      <c r="I46" s="277"/>
      <c r="J46" s="277"/>
      <c r="K46" s="277"/>
      <c r="O46" s="202" t="e">
        <f t="shared" ca="1" si="8"/>
        <v>#REF!</v>
      </c>
      <c r="P46" s="202" t="s">
        <v>285</v>
      </c>
      <c r="Q46" s="202" t="s">
        <v>276</v>
      </c>
      <c r="R46" s="202" t="s">
        <v>286</v>
      </c>
    </row>
    <row r="47" spans="1:18" x14ac:dyDescent="0.2">
      <c r="A47" s="274" t="s">
        <v>417</v>
      </c>
      <c r="B47" s="275" t="str">
        <f t="shared" ca="1" si="7"/>
        <v>kJ/kg</v>
      </c>
      <c r="C47" s="276" t="s">
        <v>387</v>
      </c>
      <c r="D47" s="276" t="s">
        <v>388</v>
      </c>
      <c r="E47" s="276" t="s">
        <v>327</v>
      </c>
      <c r="F47" s="276" t="s">
        <v>327</v>
      </c>
      <c r="G47" s="276" t="s">
        <v>327</v>
      </c>
      <c r="H47" s="277"/>
      <c r="I47" s="277"/>
      <c r="J47" s="277"/>
      <c r="K47" s="277"/>
      <c r="O47" s="202" t="e">
        <f t="shared" ca="1" si="8"/>
        <v>#REF!</v>
      </c>
      <c r="P47" s="202"/>
      <c r="Q47" s="202" t="s">
        <v>277</v>
      </c>
      <c r="R47" s="202" t="s">
        <v>287</v>
      </c>
    </row>
    <row r="48" spans="1:18" ht="14.25" x14ac:dyDescent="0.2">
      <c r="A48" s="274" t="s">
        <v>418</v>
      </c>
      <c r="B48" s="275" t="str">
        <f t="shared" ca="1" si="7"/>
        <v>kW/(m²-K)</v>
      </c>
      <c r="C48" s="576" t="s">
        <v>871</v>
      </c>
      <c r="D48" s="576" t="s">
        <v>874</v>
      </c>
      <c r="E48" s="276" t="s">
        <v>465</v>
      </c>
      <c r="F48" s="276" t="s">
        <v>465</v>
      </c>
      <c r="G48" s="276" t="s">
        <v>465</v>
      </c>
      <c r="H48" s="277"/>
      <c r="I48" s="277"/>
      <c r="J48" s="277"/>
      <c r="K48" s="277"/>
      <c r="O48" s="202" t="e">
        <f t="shared" ca="1" si="8"/>
        <v>#REF!</v>
      </c>
      <c r="P48" s="202"/>
      <c r="Q48" s="202"/>
      <c r="R48" s="202" t="s">
        <v>288</v>
      </c>
    </row>
    <row r="49" spans="1:18" x14ac:dyDescent="0.2">
      <c r="A49" s="274" t="s">
        <v>419</v>
      </c>
      <c r="B49" s="275" t="str">
        <f t="shared" ca="1" si="7"/>
        <v>kmol</v>
      </c>
      <c r="C49" s="276" t="s">
        <v>420</v>
      </c>
      <c r="D49" s="276" t="s">
        <v>421</v>
      </c>
      <c r="E49" s="276" t="s">
        <v>422</v>
      </c>
      <c r="F49" s="276" t="s">
        <v>422</v>
      </c>
      <c r="G49" s="276" t="s">
        <v>422</v>
      </c>
      <c r="H49" s="277"/>
      <c r="I49" s="277"/>
      <c r="J49" s="277"/>
      <c r="K49" s="277"/>
      <c r="O49" s="202" t="e">
        <f t="shared" ca="1" si="8"/>
        <v>#REF!</v>
      </c>
      <c r="P49" s="202"/>
      <c r="Q49" s="202"/>
      <c r="R49" s="202" t="s">
        <v>289</v>
      </c>
    </row>
    <row r="50" spans="1:18" x14ac:dyDescent="0.2">
      <c r="A50" s="274" t="s">
        <v>423</v>
      </c>
      <c r="B50" s="275" t="str">
        <f t="shared" ca="1" si="7"/>
        <v>m²-°C/W</v>
      </c>
      <c r="C50" s="389" t="s">
        <v>424</v>
      </c>
      <c r="D50" s="389" t="s">
        <v>425</v>
      </c>
      <c r="E50" s="389" t="s">
        <v>426</v>
      </c>
      <c r="F50" s="389" t="s">
        <v>426</v>
      </c>
      <c r="G50" s="389" t="s">
        <v>426</v>
      </c>
      <c r="H50" s="277"/>
      <c r="I50" s="277"/>
      <c r="J50" s="277"/>
      <c r="K50" s="277"/>
      <c r="O50" s="202" t="e">
        <f t="shared" ca="1" si="8"/>
        <v>#REF!</v>
      </c>
      <c r="P50" s="202"/>
      <c r="Q50" s="202"/>
      <c r="R50" s="202" t="s">
        <v>290</v>
      </c>
    </row>
    <row r="51" spans="1:18" x14ac:dyDescent="0.2">
      <c r="A51" s="274" t="s">
        <v>427</v>
      </c>
      <c r="B51" s="275" t="str">
        <f t="shared" ca="1" si="7"/>
        <v>(DEG API) (SP.GR @15°C)</v>
      </c>
      <c r="C51" s="576" t="s">
        <v>428</v>
      </c>
      <c r="D51" s="576" t="s">
        <v>429</v>
      </c>
      <c r="E51" s="576" t="s">
        <v>429</v>
      </c>
      <c r="F51" s="576" t="s">
        <v>429</v>
      </c>
      <c r="G51" s="576" t="s">
        <v>429</v>
      </c>
      <c r="H51" s="277"/>
      <c r="I51" s="277"/>
      <c r="J51" s="277"/>
      <c r="K51" s="277"/>
      <c r="O51" s="231" t="s">
        <v>488</v>
      </c>
      <c r="P51" s="305"/>
      <c r="Q51" s="305"/>
      <c r="R51" s="305"/>
    </row>
    <row r="52" spans="1:18" x14ac:dyDescent="0.2">
      <c r="A52" s="274" t="s">
        <v>430</v>
      </c>
      <c r="B52" s="275" t="str">
        <f t="shared" ca="1" si="7"/>
        <v>kJ</v>
      </c>
      <c r="C52" s="276" t="s">
        <v>431</v>
      </c>
      <c r="D52" s="276" t="s">
        <v>432</v>
      </c>
      <c r="E52" s="276" t="s">
        <v>433</v>
      </c>
      <c r="F52" s="276"/>
      <c r="G52" s="276" t="s">
        <v>433</v>
      </c>
      <c r="H52" s="277"/>
      <c r="I52" s="277"/>
      <c r="J52" s="277"/>
      <c r="K52" s="277"/>
      <c r="O52" s="202" t="e">
        <f>MATCH(#REF!,P52:R52,0)</f>
        <v>#REF!</v>
      </c>
      <c r="P52" s="202" t="s">
        <v>274</v>
      </c>
      <c r="Q52" s="202" t="s">
        <v>275</v>
      </c>
      <c r="R52" s="202" t="s">
        <v>281</v>
      </c>
    </row>
    <row r="53" spans="1:18" x14ac:dyDescent="0.2">
      <c r="A53" s="274" t="s">
        <v>434</v>
      </c>
      <c r="B53" s="275" t="str">
        <f t="shared" ca="1" si="7"/>
        <v>N/mm²</v>
      </c>
      <c r="C53" s="276" t="s">
        <v>435</v>
      </c>
      <c r="D53" s="276" t="s">
        <v>187</v>
      </c>
      <c r="E53" s="276" t="s">
        <v>360</v>
      </c>
      <c r="F53" s="276"/>
      <c r="G53" s="276" t="s">
        <v>360</v>
      </c>
      <c r="H53" s="277"/>
      <c r="I53" s="277"/>
      <c r="J53" s="277"/>
      <c r="K53" s="277"/>
      <c r="O53" s="202" t="e">
        <f t="shared" ref="O53:O59" ca="1" si="9">INDIRECT(ADDRESS(0,$O$52,4,0),0)</f>
        <v>#REF!</v>
      </c>
      <c r="P53" s="202" t="s">
        <v>291</v>
      </c>
      <c r="Q53" s="330">
        <v>52</v>
      </c>
      <c r="R53" s="202" t="s">
        <v>294</v>
      </c>
    </row>
    <row r="54" spans="1:18" x14ac:dyDescent="0.2">
      <c r="A54" s="274" t="s">
        <v>436</v>
      </c>
      <c r="B54" s="275" t="str">
        <f t="shared" ca="1" si="7"/>
        <v>ppm v</v>
      </c>
      <c r="C54" s="276" t="s">
        <v>437</v>
      </c>
      <c r="D54" s="276" t="s">
        <v>437</v>
      </c>
      <c r="E54" s="276" t="s">
        <v>437</v>
      </c>
      <c r="F54" s="276" t="s">
        <v>437</v>
      </c>
      <c r="G54" s="276" t="s">
        <v>437</v>
      </c>
      <c r="H54" s="277"/>
      <c r="I54" s="277"/>
      <c r="J54" s="277"/>
      <c r="K54" s="277"/>
      <c r="O54" s="202" t="e">
        <f t="shared" ca="1" si="9"/>
        <v>#REF!</v>
      </c>
      <c r="P54" s="202" t="s">
        <v>291</v>
      </c>
      <c r="Q54" s="202" t="s">
        <v>292</v>
      </c>
      <c r="R54" s="240" t="s">
        <v>295</v>
      </c>
    </row>
    <row r="55" spans="1:18" x14ac:dyDescent="0.2">
      <c r="A55" s="274" t="s">
        <v>438</v>
      </c>
      <c r="B55" s="275" t="str">
        <f t="shared" ca="1" si="7"/>
        <v>ppm w</v>
      </c>
      <c r="C55" s="276" t="s">
        <v>439</v>
      </c>
      <c r="D55" s="276" t="s">
        <v>439</v>
      </c>
      <c r="E55" s="276" t="s">
        <v>439</v>
      </c>
      <c r="F55" s="276" t="s">
        <v>439</v>
      </c>
      <c r="G55" s="276" t="s">
        <v>439</v>
      </c>
      <c r="H55" s="277"/>
      <c r="I55" s="277"/>
      <c r="J55" s="277"/>
      <c r="K55" s="277"/>
      <c r="O55" s="202" t="e">
        <f t="shared" ca="1" si="9"/>
        <v>#REF!</v>
      </c>
      <c r="P55" s="202" t="s">
        <v>291</v>
      </c>
      <c r="Q55" s="202" t="s">
        <v>293</v>
      </c>
      <c r="R55" s="240" t="s">
        <v>296</v>
      </c>
    </row>
    <row r="56" spans="1:18" x14ac:dyDescent="0.2">
      <c r="A56" s="274"/>
      <c r="B56" s="275" t="str">
        <f t="shared" ca="1" si="7"/>
        <v>m³/h</v>
      </c>
      <c r="C56" s="276" t="s">
        <v>440</v>
      </c>
      <c r="D56" s="276" t="s">
        <v>441</v>
      </c>
      <c r="E56" s="276" t="s">
        <v>320</v>
      </c>
      <c r="F56" s="276"/>
      <c r="G56" s="276" t="s">
        <v>320</v>
      </c>
      <c r="H56" s="279"/>
      <c r="I56" s="279"/>
      <c r="J56" s="279"/>
      <c r="K56" s="279"/>
      <c r="O56" s="202" t="e">
        <f t="shared" ca="1" si="9"/>
        <v>#REF!</v>
      </c>
      <c r="P56" s="202" t="s">
        <v>291</v>
      </c>
      <c r="Q56" s="240">
        <v>75</v>
      </c>
      <c r="R56" s="202" t="s">
        <v>298</v>
      </c>
    </row>
    <row r="57" spans="1:18" x14ac:dyDescent="0.2">
      <c r="A57" s="274" t="s">
        <v>442</v>
      </c>
      <c r="B57" s="275" t="str">
        <f t="shared" ca="1" si="7"/>
        <v>kj/kWh</v>
      </c>
      <c r="C57" s="276" t="s">
        <v>443</v>
      </c>
      <c r="D57" s="276" t="s">
        <v>444</v>
      </c>
      <c r="E57" s="276" t="s">
        <v>445</v>
      </c>
      <c r="F57" s="276"/>
      <c r="G57" s="276" t="s">
        <v>445</v>
      </c>
      <c r="H57" s="279"/>
      <c r="I57" s="279"/>
      <c r="J57" s="279"/>
      <c r="K57" s="279"/>
      <c r="O57" s="202" t="e">
        <f t="shared" ca="1" si="9"/>
        <v>#REF!</v>
      </c>
      <c r="P57" s="202" t="s">
        <v>291</v>
      </c>
      <c r="Q57" s="202" t="s">
        <v>297</v>
      </c>
      <c r="R57" s="202" t="s">
        <v>300</v>
      </c>
    </row>
    <row r="58" spans="1:18" x14ac:dyDescent="0.2">
      <c r="A58" s="274" t="s">
        <v>446</v>
      </c>
      <c r="B58" s="275" t="str">
        <f t="shared" ca="1" si="7"/>
        <v>µm</v>
      </c>
      <c r="C58" s="276" t="s">
        <v>447</v>
      </c>
      <c r="D58" s="276" t="s">
        <v>448</v>
      </c>
      <c r="E58" s="276" t="s">
        <v>448</v>
      </c>
      <c r="F58" s="276"/>
      <c r="G58" s="276" t="s">
        <v>448</v>
      </c>
      <c r="H58" s="279"/>
      <c r="I58" s="279"/>
      <c r="J58" s="279"/>
      <c r="K58" s="279"/>
      <c r="O58" s="202" t="e">
        <f t="shared" ca="1" si="9"/>
        <v>#REF!</v>
      </c>
      <c r="P58" s="202" t="s">
        <v>291</v>
      </c>
      <c r="Q58" s="202" t="s">
        <v>299</v>
      </c>
      <c r="R58" s="202">
        <v>74</v>
      </c>
    </row>
    <row r="59" spans="1:18" x14ac:dyDescent="0.2">
      <c r="A59" s="274"/>
      <c r="B59" s="275">
        <f t="shared" ca="1" si="7"/>
        <v>0</v>
      </c>
      <c r="C59" s="276"/>
      <c r="D59" s="274"/>
      <c r="E59" s="274"/>
      <c r="F59" s="274"/>
      <c r="G59" s="274"/>
      <c r="O59" s="202" t="e">
        <f t="shared" ca="1" si="9"/>
        <v>#REF!</v>
      </c>
      <c r="P59" s="202" t="s">
        <v>291</v>
      </c>
      <c r="Q59" s="202" t="s">
        <v>278</v>
      </c>
    </row>
    <row r="60" spans="1:18" x14ac:dyDescent="0.2">
      <c r="A60" s="274" t="s">
        <v>449</v>
      </c>
      <c r="B60" s="275" t="str">
        <f t="shared" ca="1" si="7"/>
        <v>@ °C</v>
      </c>
      <c r="C60" s="577" t="s">
        <v>450</v>
      </c>
      <c r="D60" s="282" t="s">
        <v>872</v>
      </c>
      <c r="E60" s="282" t="s">
        <v>872</v>
      </c>
      <c r="F60" s="282" t="s">
        <v>873</v>
      </c>
      <c r="G60" s="282" t="s">
        <v>872</v>
      </c>
      <c r="H60" s="282"/>
      <c r="I60" s="282"/>
      <c r="J60" s="282"/>
      <c r="K60" s="282"/>
    </row>
    <row r="61" spans="1:18" x14ac:dyDescent="0.2">
      <c r="A61" s="274" t="s">
        <v>451</v>
      </c>
      <c r="B61" s="275" t="str">
        <f t="shared" ca="1" si="7"/>
        <v>@ Barg</v>
      </c>
      <c r="C61" s="281" t="s">
        <v>452</v>
      </c>
      <c r="D61" s="282" t="s">
        <v>453</v>
      </c>
      <c r="E61" s="282" t="s">
        <v>453</v>
      </c>
      <c r="F61" s="282" t="s">
        <v>454</v>
      </c>
      <c r="G61" s="282" t="s">
        <v>453</v>
      </c>
      <c r="H61" s="283"/>
      <c r="I61" s="283"/>
      <c r="J61" s="283"/>
      <c r="K61" s="283"/>
    </row>
    <row r="62" spans="1:18" x14ac:dyDescent="0.2">
      <c r="A62" s="274" t="s">
        <v>483</v>
      </c>
      <c r="B62" s="275" t="str">
        <f t="shared" ca="1" si="7"/>
        <v>J/kW.K</v>
      </c>
      <c r="C62" s="276" t="s">
        <v>481</v>
      </c>
      <c r="D62" s="276" t="s">
        <v>482</v>
      </c>
      <c r="E62" s="276" t="s">
        <v>482</v>
      </c>
      <c r="F62" s="276" t="s">
        <v>482</v>
      </c>
      <c r="G62" s="276" t="s">
        <v>482</v>
      </c>
    </row>
    <row r="63" spans="1:18" ht="14.25" x14ac:dyDescent="0.2">
      <c r="A63" s="274" t="s">
        <v>517</v>
      </c>
      <c r="B63" s="275" t="str">
        <f t="shared" ca="1" si="7"/>
        <v>ml/m3</v>
      </c>
      <c r="C63" s="274" t="s">
        <v>518</v>
      </c>
      <c r="D63" s="274" t="s">
        <v>516</v>
      </c>
      <c r="E63" s="274" t="s">
        <v>516</v>
      </c>
      <c r="F63" s="274" t="s">
        <v>516</v>
      </c>
      <c r="G63" s="274" t="s">
        <v>516</v>
      </c>
    </row>
    <row r="64" spans="1:18" x14ac:dyDescent="0.2">
      <c r="A64" s="274"/>
      <c r="B64" s="275"/>
      <c r="C64" s="274"/>
      <c r="D64" s="274"/>
      <c r="E64" s="274"/>
      <c r="F64" s="274"/>
      <c r="G64" s="274"/>
    </row>
    <row r="65" spans="1:7" x14ac:dyDescent="0.2">
      <c r="A65" s="274" t="s">
        <v>455</v>
      </c>
      <c r="B65" s="284">
        <f ca="1">INDIRECT(ADDRESS(0,$B$1,4,0),0)</f>
        <v>0</v>
      </c>
      <c r="C65" s="274"/>
      <c r="D65" s="274"/>
      <c r="E65" s="274"/>
      <c r="F65" s="274"/>
      <c r="G65" s="274"/>
    </row>
    <row r="66" spans="1:7" x14ac:dyDescent="0.2">
      <c r="A66" s="274"/>
      <c r="B66" s="285"/>
      <c r="C66" s="274"/>
      <c r="D66" s="274"/>
      <c r="E66" s="274"/>
      <c r="F66" s="274"/>
      <c r="G66" s="274"/>
    </row>
    <row r="67" spans="1:7" x14ac:dyDescent="0.2">
      <c r="A67" s="268" t="s">
        <v>467</v>
      </c>
      <c r="B67" s="285"/>
      <c r="C67" s="274"/>
      <c r="D67" s="274"/>
      <c r="E67" s="274"/>
      <c r="F67" s="274"/>
      <c r="G67" s="274"/>
    </row>
    <row r="68" spans="1:7" x14ac:dyDescent="0.2">
      <c r="A68" s="268" t="s">
        <v>468</v>
      </c>
      <c r="B68" s="285"/>
      <c r="C68" s="274"/>
      <c r="D68" s="274"/>
      <c r="E68" s="274"/>
      <c r="F68" s="274"/>
      <c r="G68" s="274"/>
    </row>
    <row r="69" spans="1:7" x14ac:dyDescent="0.2">
      <c r="A69" s="273" t="s">
        <v>469</v>
      </c>
      <c r="B69" s="286">
        <f t="shared" ref="B69:B74" ca="1" si="10">INDIRECT(ADDRESS(0,$B$1,4,0),0)</f>
        <v>7.75</v>
      </c>
      <c r="C69" s="273">
        <f>Page2!$Q23-Page2!$Q24</f>
        <v>7.75</v>
      </c>
      <c r="D69" s="273">
        <f>Page2!$Q23-Page2!$Q24</f>
        <v>7.75</v>
      </c>
      <c r="E69" s="273">
        <f>Page2!$Q23-Page2!$Q24</f>
        <v>7.75</v>
      </c>
      <c r="F69" s="273">
        <f>Page2!$Q23-Page2!$Q24</f>
        <v>7.75</v>
      </c>
      <c r="G69" s="273">
        <f>Page2!$Q23-Page2!$Q24</f>
        <v>7.75</v>
      </c>
    </row>
    <row r="70" spans="1:7" x14ac:dyDescent="0.2">
      <c r="A70" s="273" t="s">
        <v>470</v>
      </c>
      <c r="B70" s="286">
        <f t="shared" ca="1" si="10"/>
        <v>93.524615384615387</v>
      </c>
      <c r="C70" s="273">
        <f>C69*2.31/Page2!$N14</f>
        <v>21.18639053254438</v>
      </c>
      <c r="D70" s="273">
        <f>D69*10/Page2!$N14</f>
        <v>91.715976331360949</v>
      </c>
      <c r="E70" s="273">
        <f>E69*10.1972/Page2!$N14</f>
        <v>93.524615384615387</v>
      </c>
      <c r="F70" s="273">
        <f>F69*1.01972/Page2!$N14</f>
        <v>9.3524615384615384</v>
      </c>
      <c r="G70" s="273">
        <f>G69*10.1972/Page2!$N14</f>
        <v>93.524615384615387</v>
      </c>
    </row>
    <row r="71" spans="1:7" x14ac:dyDescent="0.2">
      <c r="A71" s="273" t="s">
        <v>238</v>
      </c>
      <c r="B71" s="286">
        <f t="shared" ca="1" si="10"/>
        <v>2.4135384615384612</v>
      </c>
      <c r="C71" s="273">
        <f>(Page2!$Q24-Page2!$N13)*2.31/Page2!$N14</f>
        <v>0.54674556213017744</v>
      </c>
      <c r="D71" s="273">
        <f>(Page2!$Q24-Page2!$N13)*10/Page2!$N14</f>
        <v>2.3668639053254434</v>
      </c>
      <c r="E71" s="273">
        <f>(Page2!$Q24-Page2!$N13)*10.1972/Page2!$N14</f>
        <v>2.4135384615384612</v>
      </c>
      <c r="F71" s="273">
        <f>(Page2!$Q24-Page2!$N13)*1.01972/Page2!$N14</f>
        <v>0.24135384615384611</v>
      </c>
      <c r="G71" s="273">
        <f>(Page2!$Q24-Page2!$N13)*10.1972/Page2!$N14</f>
        <v>2.4135384615384612</v>
      </c>
    </row>
    <row r="72" spans="1:7" x14ac:dyDescent="0.2">
      <c r="A72" s="273" t="s">
        <v>471</v>
      </c>
      <c r="B72" s="286">
        <f t="shared" ca="1" si="10"/>
        <v>64.583333333333329</v>
      </c>
      <c r="C72" s="273">
        <f>Page2!Q22*C70*Page2!N14/3960</f>
        <v>1.35625</v>
      </c>
      <c r="D72" s="273">
        <f>Page2!Q22*D69/36.71</f>
        <v>63.33424135113048</v>
      </c>
      <c r="E72" s="273">
        <f>Page2!Q22*E69/36</f>
        <v>64.583333333333329</v>
      </c>
      <c r="F72" s="273">
        <f>Page2!Q22*F69/36</f>
        <v>64.583333333333329</v>
      </c>
      <c r="G72" s="273">
        <f>Page2!Q22*G69/36</f>
        <v>64.583333333333329</v>
      </c>
    </row>
    <row r="73" spans="1:7" ht="15.75" x14ac:dyDescent="0.2">
      <c r="A73" s="273" t="s">
        <v>472</v>
      </c>
      <c r="B73" s="286" t="str">
        <f t="shared" ca="1" si="10"/>
        <v>m3/h, rpm, m</v>
      </c>
      <c r="C73" s="279" t="s">
        <v>202</v>
      </c>
      <c r="D73" s="279" t="s">
        <v>473</v>
      </c>
      <c r="E73" s="279" t="s">
        <v>473</v>
      </c>
      <c r="F73" s="279" t="s">
        <v>474</v>
      </c>
      <c r="G73" s="279" t="s">
        <v>473</v>
      </c>
    </row>
    <row r="74" spans="1:7" x14ac:dyDescent="0.2">
      <c r="A74" s="273" t="s">
        <v>477</v>
      </c>
      <c r="B74" s="286" t="str">
        <f t="shared" ca="1" si="10"/>
        <v>kW/1000rpm</v>
      </c>
      <c r="C74" s="273" t="s">
        <v>475</v>
      </c>
      <c r="D74" s="273" t="s">
        <v>476</v>
      </c>
      <c r="E74" s="273" t="s">
        <v>476</v>
      </c>
      <c r="F74" s="273" t="s">
        <v>476</v>
      </c>
      <c r="G74" s="273" t="s">
        <v>476</v>
      </c>
    </row>
  </sheetData>
  <phoneticPr fontId="35" type="noConversion"/>
  <printOptions horizontalCentered="1" verticalCentered="1"/>
  <pageMargins left="0.74803149606299202" right="0.196850393700787" top="0.31496062992126" bottom="0.39370078740157499" header="0.511811023622047" footer="0.511811023622047"/>
  <pageSetup scale="2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U142"/>
  <sheetViews>
    <sheetView showGridLines="0" topLeftCell="A49" zoomScaleNormal="100" workbookViewId="0">
      <selection activeCell="W62" sqref="W62"/>
    </sheetView>
  </sheetViews>
  <sheetFormatPr defaultRowHeight="12.75" x14ac:dyDescent="0.2"/>
  <cols>
    <col min="1" max="1" width="3.42578125" style="69" customWidth="1"/>
    <col min="2" max="39" width="2.42578125" style="69" customWidth="1"/>
    <col min="40" max="40" width="3.42578125" style="69" customWidth="1"/>
  </cols>
  <sheetData>
    <row r="1" spans="1:47" x14ac:dyDescent="0.2">
      <c r="X1" s="641"/>
      <c r="Y1" s="642"/>
      <c r="Z1" s="642"/>
      <c r="AA1" s="642"/>
      <c r="AB1" s="642"/>
      <c r="AC1" s="642"/>
      <c r="AD1" s="642"/>
      <c r="AE1" s="642"/>
      <c r="AF1" s="642"/>
      <c r="AG1" s="642"/>
      <c r="AH1" s="642"/>
      <c r="AI1" s="642"/>
      <c r="AJ1" s="642"/>
      <c r="AK1" s="643">
        <v>8</v>
      </c>
      <c r="AL1" s="643"/>
      <c r="AM1" s="643"/>
    </row>
    <row r="2" spans="1:47" x14ac:dyDescent="0.2">
      <c r="B2" s="148"/>
      <c r="K2" s="198"/>
    </row>
    <row r="3" spans="1:47" x14ac:dyDescent="0.2">
      <c r="F3" s="139"/>
      <c r="G3" s="139"/>
      <c r="K3" s="198"/>
    </row>
    <row r="4" spans="1:47" x14ac:dyDescent="0.2">
      <c r="B4" s="148" t="s">
        <v>204</v>
      </c>
      <c r="F4" s="139"/>
      <c r="G4" s="139"/>
      <c r="K4" s="198" t="s">
        <v>203</v>
      </c>
      <c r="S4" s="199" t="s">
        <v>232</v>
      </c>
    </row>
    <row r="5" spans="1:47" x14ac:dyDescent="0.2">
      <c r="B5" s="148"/>
      <c r="F5" s="139"/>
      <c r="G5" s="139"/>
      <c r="K5" s="198" t="s">
        <v>519</v>
      </c>
      <c r="S5" s="199"/>
    </row>
    <row r="6" spans="1:47" x14ac:dyDescent="0.2">
      <c r="B6" s="148"/>
      <c r="F6" s="139"/>
      <c r="G6" s="139"/>
      <c r="K6" s="199"/>
      <c r="S6" s="199"/>
    </row>
    <row r="7" spans="1:47" x14ac:dyDescent="0.2">
      <c r="B7" s="148"/>
      <c r="F7" s="139"/>
      <c r="G7" s="139"/>
      <c r="K7" s="199"/>
      <c r="S7" s="199"/>
    </row>
    <row r="8" spans="1:47" x14ac:dyDescent="0.2">
      <c r="B8" s="148"/>
      <c r="F8" s="139"/>
      <c r="G8" s="139"/>
      <c r="K8" s="199"/>
      <c r="S8" s="199"/>
    </row>
    <row r="9" spans="1:47" x14ac:dyDescent="0.2">
      <c r="B9" s="650" t="s">
        <v>270</v>
      </c>
      <c r="C9" s="650"/>
      <c r="D9" s="650"/>
      <c r="E9" s="650"/>
      <c r="F9" s="650"/>
      <c r="G9" s="650"/>
      <c r="H9" s="650"/>
      <c r="I9" s="650"/>
      <c r="T9" s="644" t="s">
        <v>466</v>
      </c>
      <c r="U9" s="644"/>
      <c r="V9" s="644"/>
      <c r="W9" s="644"/>
    </row>
    <row r="10" spans="1:47" ht="13.5" thickBot="1" x14ac:dyDescent="0.25"/>
    <row r="11" spans="1:47" x14ac:dyDescent="0.2">
      <c r="A11" s="42"/>
      <c r="B11" s="43"/>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5"/>
      <c r="AN11" s="42"/>
    </row>
    <row r="12" spans="1:47" x14ac:dyDescent="0.2">
      <c r="A12" s="42"/>
      <c r="B12" s="46"/>
      <c r="C12" s="42"/>
      <c r="D12"/>
      <c r="E12"/>
      <c r="F12"/>
      <c r="G12"/>
      <c r="H12"/>
      <c r="I12"/>
      <c r="J12" s="42"/>
      <c r="K12" s="47"/>
      <c r="L12"/>
      <c r="M12"/>
      <c r="N12"/>
      <c r="O12"/>
      <c r="P12"/>
      <c r="Q12"/>
      <c r="R12"/>
      <c r="S12"/>
      <c r="T12"/>
      <c r="U12"/>
      <c r="V12"/>
      <c r="W12"/>
      <c r="X12"/>
      <c r="Y12"/>
      <c r="Z12"/>
      <c r="AA12"/>
      <c r="AB12"/>
      <c r="AC12"/>
      <c r="AD12"/>
      <c r="AE12"/>
      <c r="AF12"/>
      <c r="AG12"/>
      <c r="AH12"/>
      <c r="AI12"/>
      <c r="AJ12"/>
      <c r="AK12" s="42"/>
      <c r="AL12" s="42"/>
      <c r="AM12" s="48"/>
      <c r="AN12" s="42"/>
      <c r="AS12" s="125"/>
      <c r="AT12" s="125"/>
      <c r="AU12" s="125"/>
    </row>
    <row r="13" spans="1:47" ht="13.35" customHeight="1" x14ac:dyDescent="0.3">
      <c r="A13" s="42"/>
      <c r="B13" s="49"/>
      <c r="C13" s="50"/>
      <c r="D13"/>
      <c r="E13"/>
      <c r="F13"/>
      <c r="G13"/>
      <c r="H13"/>
      <c r="I13" s="51"/>
      <c r="J13" s="47"/>
      <c r="K13" s="52"/>
      <c r="L13"/>
      <c r="M13"/>
      <c r="N13"/>
      <c r="O13"/>
      <c r="P13"/>
      <c r="Q13"/>
      <c r="R13"/>
      <c r="S13"/>
      <c r="T13"/>
      <c r="U13"/>
      <c r="V13"/>
      <c r="W13"/>
      <c r="X13"/>
      <c r="Y13"/>
      <c r="Z13"/>
      <c r="AA13"/>
      <c r="AB13"/>
      <c r="AC13"/>
      <c r="AD13"/>
      <c r="AE13"/>
      <c r="AF13"/>
      <c r="AG13"/>
      <c r="AH13"/>
      <c r="AI13"/>
      <c r="AJ13"/>
      <c r="AK13" s="42"/>
      <c r="AL13" s="42"/>
      <c r="AM13" s="53"/>
      <c r="AN13" s="42"/>
      <c r="AR13" s="123"/>
      <c r="AS13" s="125"/>
      <c r="AT13" s="125"/>
      <c r="AU13" s="125"/>
    </row>
    <row r="14" spans="1:47" ht="13.5" x14ac:dyDescent="0.2">
      <c r="A14" s="42"/>
      <c r="B14" s="46"/>
      <c r="C14" s="42"/>
      <c r="D14"/>
      <c r="E14"/>
      <c r="F14"/>
      <c r="G14"/>
      <c r="H14"/>
      <c r="I14"/>
      <c r="J14" s="42"/>
      <c r="K14"/>
      <c r="L14" s="54"/>
      <c r="M14" s="54"/>
      <c r="N14" s="54"/>
      <c r="O14" s="55" t="s">
        <v>0</v>
      </c>
      <c r="P14" s="54"/>
      <c r="Q14" s="626" t="s">
        <v>886</v>
      </c>
      <c r="R14" s="627"/>
      <c r="S14" s="627"/>
      <c r="T14" s="627"/>
      <c r="U14" s="627"/>
      <c r="V14" s="627"/>
      <c r="W14" s="627"/>
      <c r="X14" s="627"/>
      <c r="Y14" s="627"/>
      <c r="Z14" s="627"/>
      <c r="AA14" s="627"/>
      <c r="AB14" s="627"/>
      <c r="AC14" s="627"/>
      <c r="AD14" s="627"/>
      <c r="AE14" s="627"/>
      <c r="AF14" s="54"/>
      <c r="AG14" s="54"/>
      <c r="AH14"/>
      <c r="AI14"/>
      <c r="AJ14"/>
      <c r="AK14" s="42"/>
      <c r="AL14" s="42"/>
      <c r="AM14" s="48"/>
      <c r="AN14" s="42"/>
      <c r="AR14" s="123"/>
      <c r="AS14" s="125"/>
      <c r="AT14" s="125"/>
      <c r="AU14" s="125"/>
    </row>
    <row r="15" spans="1:47" x14ac:dyDescent="0.2">
      <c r="A15" s="42"/>
      <c r="B15" s="46"/>
      <c r="C15" s="42"/>
      <c r="D15"/>
      <c r="E15"/>
      <c r="F15"/>
      <c r="G15"/>
      <c r="H15"/>
      <c r="I15" s="51"/>
      <c r="J15" s="47"/>
      <c r="K15" s="47"/>
      <c r="L15" s="47"/>
      <c r="M15" s="47"/>
      <c r="N15" s="47"/>
      <c r="O15" s="56"/>
      <c r="P15" s="47"/>
      <c r="Q15" s="51"/>
      <c r="R15" s="51"/>
      <c r="S15" s="51"/>
      <c r="T15" s="51"/>
      <c r="U15" s="51"/>
      <c r="V15" s="51"/>
      <c r="W15" s="51"/>
      <c r="X15" s="51"/>
      <c r="Y15" s="51"/>
      <c r="Z15" s="51"/>
      <c r="AA15" s="57"/>
      <c r="AB15" s="57"/>
      <c r="AC15" s="57"/>
      <c r="AD15" s="57"/>
      <c r="AE15" s="57"/>
      <c r="AF15" s="42"/>
      <c r="AG15" s="42"/>
      <c r="AH15"/>
      <c r="AI15"/>
      <c r="AJ15"/>
      <c r="AK15" s="42"/>
      <c r="AL15" s="42"/>
      <c r="AM15" s="48"/>
      <c r="AN15" s="42"/>
    </row>
    <row r="16" spans="1:47" x14ac:dyDescent="0.2">
      <c r="A16" s="42"/>
      <c r="B16" s="46"/>
      <c r="C16" s="57"/>
      <c r="D16" s="58"/>
      <c r="E16" s="58"/>
      <c r="F16" s="58"/>
      <c r="G16" s="58"/>
      <c r="H16" s="58"/>
      <c r="I16" s="58"/>
      <c r="J16" s="51"/>
      <c r="K16" s="57"/>
      <c r="L16" s="59"/>
      <c r="M16" s="59"/>
      <c r="N16" s="59"/>
      <c r="O16" s="55" t="s">
        <v>1</v>
      </c>
      <c r="P16" s="59"/>
      <c r="Q16" s="626" t="s">
        <v>887</v>
      </c>
      <c r="R16" s="627"/>
      <c r="S16" s="627"/>
      <c r="T16" s="627"/>
      <c r="U16" s="627"/>
      <c r="V16" s="627"/>
      <c r="W16" s="627"/>
      <c r="X16" s="627"/>
      <c r="Y16" s="627"/>
      <c r="Z16" s="627"/>
      <c r="AA16" s="627"/>
      <c r="AB16" s="627"/>
      <c r="AC16" s="627"/>
      <c r="AD16" s="627"/>
      <c r="AE16" s="627"/>
      <c r="AF16" s="54"/>
      <c r="AG16" s="54"/>
      <c r="AH16"/>
      <c r="AI16"/>
      <c r="AJ16"/>
      <c r="AK16" s="42"/>
      <c r="AL16" s="42"/>
      <c r="AM16" s="48"/>
      <c r="AN16" s="42"/>
    </row>
    <row r="17" spans="1:40" x14ac:dyDescent="0.2">
      <c r="A17" s="42"/>
      <c r="B17" s="46"/>
      <c r="C17" s="42"/>
      <c r="D17"/>
      <c r="E17"/>
      <c r="F17"/>
      <c r="G17"/>
      <c r="H17"/>
      <c r="I17" s="51"/>
      <c r="J17" s="47"/>
      <c r="K17" s="47"/>
      <c r="L17" s="42"/>
      <c r="M17" s="42"/>
      <c r="N17" s="42"/>
      <c r="O17" s="60"/>
      <c r="P17" s="42"/>
      <c r="Q17" s="57"/>
      <c r="R17" s="57"/>
      <c r="S17" s="57"/>
      <c r="T17" s="57"/>
      <c r="U17" s="57"/>
      <c r="V17" s="57"/>
      <c r="W17" s="57"/>
      <c r="X17" s="57"/>
      <c r="Y17" s="57"/>
      <c r="Z17" s="57"/>
      <c r="AA17" s="57"/>
      <c r="AB17" s="57"/>
      <c r="AC17" s="57"/>
      <c r="AD17" s="57"/>
      <c r="AE17" s="57"/>
      <c r="AF17" s="42"/>
      <c r="AG17" s="42"/>
      <c r="AH17"/>
      <c r="AI17"/>
      <c r="AJ17"/>
      <c r="AK17" s="42"/>
      <c r="AL17" s="42"/>
      <c r="AM17" s="48"/>
      <c r="AN17" s="42"/>
    </row>
    <row r="18" spans="1:40" x14ac:dyDescent="0.2">
      <c r="A18" s="42"/>
      <c r="B18" s="46"/>
      <c r="C18" s="42"/>
      <c r="D18" s="58"/>
      <c r="E18" s="58"/>
      <c r="F18" s="58"/>
      <c r="G18" s="58"/>
      <c r="H18" s="58"/>
      <c r="I18" s="58"/>
      <c r="J18" s="51"/>
      <c r="K18" s="57"/>
      <c r="L18" s="61"/>
      <c r="M18" s="54"/>
      <c r="N18" s="54"/>
      <c r="O18" s="55" t="s">
        <v>2</v>
      </c>
      <c r="P18" s="54"/>
      <c r="Q18" s="627">
        <v>1</v>
      </c>
      <c r="R18" s="627"/>
      <c r="S18" s="627"/>
      <c r="T18" s="627"/>
      <c r="U18" s="627"/>
      <c r="V18" s="627"/>
      <c r="W18" s="627"/>
      <c r="X18" s="627"/>
      <c r="Y18" s="627"/>
      <c r="Z18" s="627"/>
      <c r="AA18" s="627"/>
      <c r="AB18" s="627"/>
      <c r="AC18" s="627"/>
      <c r="AD18" s="627"/>
      <c r="AE18" s="627"/>
      <c r="AF18" s="54"/>
      <c r="AG18" s="54"/>
      <c r="AH18"/>
      <c r="AI18"/>
      <c r="AJ18"/>
      <c r="AK18" s="42"/>
      <c r="AL18" s="42"/>
      <c r="AM18" s="48"/>
      <c r="AN18" s="42"/>
    </row>
    <row r="19" spans="1:40" x14ac:dyDescent="0.2">
      <c r="A19" s="42"/>
      <c r="B19" s="46"/>
      <c r="C19" s="42"/>
      <c r="D19"/>
      <c r="E19"/>
      <c r="F19"/>
      <c r="G19"/>
      <c r="H19"/>
      <c r="I19" s="51"/>
      <c r="J19" s="47"/>
      <c r="K19" s="47"/>
      <c r="L19" s="42"/>
      <c r="M19" s="42"/>
      <c r="N19" s="42"/>
      <c r="O19" s="60"/>
      <c r="P19" s="42"/>
      <c r="Q19" s="57"/>
      <c r="R19" s="57"/>
      <c r="S19" s="57"/>
      <c r="T19" s="57"/>
      <c r="U19" s="57"/>
      <c r="V19" s="57"/>
      <c r="W19" s="57"/>
      <c r="X19" s="57"/>
      <c r="Y19" s="57"/>
      <c r="Z19" s="57"/>
      <c r="AA19" s="57"/>
      <c r="AB19" s="57"/>
      <c r="AC19" s="57"/>
      <c r="AD19" s="57"/>
      <c r="AE19" s="57"/>
      <c r="AF19" s="42"/>
      <c r="AG19" s="42"/>
      <c r="AH19"/>
      <c r="AI19"/>
      <c r="AJ19"/>
      <c r="AK19" s="42"/>
      <c r="AL19" s="42"/>
      <c r="AM19" s="48"/>
      <c r="AN19" s="42"/>
    </row>
    <row r="20" spans="1:40" x14ac:dyDescent="0.2">
      <c r="A20" s="42"/>
      <c r="B20" s="46"/>
      <c r="C20" s="42"/>
      <c r="D20" s="58"/>
      <c r="E20" s="58"/>
      <c r="F20" s="58"/>
      <c r="G20" s="58"/>
      <c r="H20" s="58"/>
      <c r="I20" s="58"/>
      <c r="J20" s="58"/>
      <c r="K20" s="57"/>
      <c r="L20" s="61"/>
      <c r="M20" s="61"/>
      <c r="N20" s="54"/>
      <c r="O20" s="55" t="s">
        <v>3</v>
      </c>
      <c r="P20" s="54"/>
      <c r="Q20" s="626" t="s">
        <v>888</v>
      </c>
      <c r="R20" s="627"/>
      <c r="S20" s="627"/>
      <c r="T20" s="627"/>
      <c r="U20" s="627"/>
      <c r="V20" s="627"/>
      <c r="W20" s="627"/>
      <c r="X20" s="627"/>
      <c r="Y20" s="627"/>
      <c r="Z20" s="627"/>
      <c r="AA20" s="627"/>
      <c r="AB20" s="627"/>
      <c r="AC20" s="627"/>
      <c r="AD20" s="627"/>
      <c r="AE20" s="627"/>
      <c r="AF20" s="54"/>
      <c r="AG20" s="54"/>
      <c r="AH20"/>
      <c r="AI20"/>
      <c r="AJ20"/>
      <c r="AK20" s="42"/>
      <c r="AL20" s="42"/>
      <c r="AM20" s="48"/>
      <c r="AN20" s="42"/>
    </row>
    <row r="21" spans="1:40" x14ac:dyDescent="0.2">
      <c r="A21" s="42"/>
      <c r="B21" s="46"/>
      <c r="C21" s="42"/>
      <c r="D21"/>
      <c r="E21"/>
      <c r="F21"/>
      <c r="G21"/>
      <c r="H21"/>
      <c r="I21" s="51"/>
      <c r="J21" s="47"/>
      <c r="K21" s="47"/>
      <c r="L21" s="42"/>
      <c r="M21" s="42"/>
      <c r="N21" s="42"/>
      <c r="O21" s="60"/>
      <c r="P21" s="42"/>
      <c r="Q21" s="57"/>
      <c r="R21" s="57"/>
      <c r="S21" s="57"/>
      <c r="T21" s="57"/>
      <c r="U21" s="57"/>
      <c r="V21" s="57"/>
      <c r="W21" s="57"/>
      <c r="X21" s="57"/>
      <c r="Y21" s="57"/>
      <c r="Z21" s="57"/>
      <c r="AA21" s="57"/>
      <c r="AB21" s="57"/>
      <c r="AC21" s="57"/>
      <c r="AD21" s="57"/>
      <c r="AE21" s="57"/>
      <c r="AF21" s="42"/>
      <c r="AG21" s="42"/>
      <c r="AH21"/>
      <c r="AI21"/>
      <c r="AJ21"/>
      <c r="AK21" s="42"/>
      <c r="AL21" s="42"/>
      <c r="AM21" s="48"/>
      <c r="AN21" s="42"/>
    </row>
    <row r="22" spans="1:40" x14ac:dyDescent="0.2">
      <c r="A22" s="42"/>
      <c r="B22" s="46"/>
      <c r="C22" s="42"/>
      <c r="D22"/>
      <c r="E22" s="58"/>
      <c r="F22" s="58"/>
      <c r="G22" s="58"/>
      <c r="H22" s="58"/>
      <c r="I22" s="58"/>
      <c r="J22" s="58"/>
      <c r="K22" s="51"/>
      <c r="L22" s="61"/>
      <c r="M22" s="61"/>
      <c r="N22" s="54"/>
      <c r="O22" s="55" t="s">
        <v>4</v>
      </c>
      <c r="P22" s="54"/>
      <c r="Q22" s="626" t="s">
        <v>889</v>
      </c>
      <c r="R22" s="627"/>
      <c r="S22" s="627"/>
      <c r="T22" s="627"/>
      <c r="U22" s="627"/>
      <c r="V22" s="627"/>
      <c r="W22" s="627"/>
      <c r="X22" s="627"/>
      <c r="Y22" s="627"/>
      <c r="Z22" s="627"/>
      <c r="AA22" s="627"/>
      <c r="AB22" s="627"/>
      <c r="AC22" s="627"/>
      <c r="AD22" s="627"/>
      <c r="AE22" s="627"/>
      <c r="AF22" s="54"/>
      <c r="AG22" s="54"/>
      <c r="AH22"/>
      <c r="AI22"/>
      <c r="AJ22"/>
      <c r="AK22" s="42"/>
      <c r="AL22" s="42"/>
      <c r="AM22" s="48"/>
      <c r="AN22" s="42"/>
    </row>
    <row r="23" spans="1:40" x14ac:dyDescent="0.2">
      <c r="A23" s="42"/>
      <c r="B23" s="46"/>
      <c r="C23" s="42"/>
      <c r="D23"/>
      <c r="E23"/>
      <c r="F23"/>
      <c r="G23"/>
      <c r="H23"/>
      <c r="I23" s="51"/>
      <c r="J23" s="47"/>
      <c r="K23" s="42"/>
      <c r="L23" s="42"/>
      <c r="M23" s="42"/>
      <c r="N23" s="42"/>
      <c r="O23" s="60"/>
      <c r="P23" s="42"/>
      <c r="Q23" s="57"/>
      <c r="R23" s="57"/>
      <c r="S23" s="57"/>
      <c r="T23" s="57"/>
      <c r="U23" s="57"/>
      <c r="V23" s="57"/>
      <c r="W23" s="57"/>
      <c r="X23" s="57"/>
      <c r="Y23" s="57"/>
      <c r="Z23" s="57"/>
      <c r="AA23" s="57"/>
      <c r="AB23" s="57"/>
      <c r="AC23" s="57"/>
      <c r="AD23" s="57"/>
      <c r="AE23" s="57"/>
      <c r="AF23" s="42"/>
      <c r="AG23" s="42"/>
      <c r="AH23"/>
      <c r="AI23"/>
      <c r="AJ23"/>
      <c r="AK23" s="42"/>
      <c r="AL23" s="42"/>
      <c r="AM23" s="48"/>
      <c r="AN23" s="42"/>
    </row>
    <row r="24" spans="1:40" x14ac:dyDescent="0.2">
      <c r="A24" s="42"/>
      <c r="B24" s="46"/>
      <c r="C24" s="42"/>
      <c r="D24"/>
      <c r="E24" s="58"/>
      <c r="F24" s="58"/>
      <c r="G24" s="58"/>
      <c r="H24" s="58"/>
      <c r="I24" s="58"/>
      <c r="J24" s="51"/>
      <c r="K24" s="57"/>
      <c r="L24" s="61"/>
      <c r="M24" s="61"/>
      <c r="N24" s="61"/>
      <c r="O24" s="55" t="s">
        <v>5</v>
      </c>
      <c r="P24" s="54"/>
      <c r="Q24" s="627"/>
      <c r="R24" s="627"/>
      <c r="S24" s="627"/>
      <c r="T24" s="627"/>
      <c r="U24" s="627"/>
      <c r="V24" s="627"/>
      <c r="W24" s="627"/>
      <c r="X24" s="627"/>
      <c r="Y24" s="627"/>
      <c r="Z24" s="627"/>
      <c r="AA24" s="627"/>
      <c r="AB24" s="627"/>
      <c r="AC24" s="627"/>
      <c r="AD24" s="627"/>
      <c r="AE24" s="627"/>
      <c r="AF24" s="54"/>
      <c r="AG24" s="54"/>
      <c r="AH24"/>
      <c r="AI24"/>
      <c r="AJ24"/>
      <c r="AK24" s="42"/>
      <c r="AL24" s="42"/>
      <c r="AM24" s="48"/>
      <c r="AN24" s="42"/>
    </row>
    <row r="25" spans="1:40" x14ac:dyDescent="0.2">
      <c r="A25" s="42"/>
      <c r="B25" s="46"/>
      <c r="C25" s="42"/>
      <c r="D25"/>
      <c r="E25" s="58"/>
      <c r="F25" s="58"/>
      <c r="G25" s="58"/>
      <c r="H25" s="58"/>
      <c r="I25" s="58"/>
      <c r="J25" s="51"/>
      <c r="K25" s="57"/>
      <c r="L25" s="61"/>
      <c r="M25" s="61"/>
      <c r="N25" s="61"/>
      <c r="O25" s="55"/>
      <c r="P25" s="54"/>
      <c r="Q25" s="554"/>
      <c r="R25" s="554"/>
      <c r="S25" s="554"/>
      <c r="T25" s="554"/>
      <c r="U25" s="554"/>
      <c r="V25" s="554"/>
      <c r="W25" s="554"/>
      <c r="X25" s="554"/>
      <c r="Y25" s="554"/>
      <c r="Z25" s="554"/>
      <c r="AA25" s="554"/>
      <c r="AB25" s="554"/>
      <c r="AC25" s="554"/>
      <c r="AD25" s="554"/>
      <c r="AE25" s="554"/>
      <c r="AF25" s="54"/>
      <c r="AG25" s="54"/>
      <c r="AH25"/>
      <c r="AI25"/>
      <c r="AJ25"/>
      <c r="AK25" s="42"/>
      <c r="AL25" s="42"/>
      <c r="AM25" s="48"/>
      <c r="AN25" s="42"/>
    </row>
    <row r="26" spans="1:40" x14ac:dyDescent="0.2">
      <c r="A26" s="42"/>
      <c r="B26" s="46"/>
      <c r="C26" s="42"/>
      <c r="D26"/>
      <c r="E26" s="58"/>
      <c r="F26" s="58"/>
      <c r="G26" s="58"/>
      <c r="H26" s="58"/>
      <c r="I26" s="58"/>
      <c r="J26" s="51"/>
      <c r="K26" s="57"/>
      <c r="L26" s="61"/>
      <c r="M26" s="61"/>
      <c r="N26" s="61"/>
      <c r="O26" s="555" t="s">
        <v>708</v>
      </c>
      <c r="P26" s="54"/>
      <c r="Q26" s="645"/>
      <c r="R26" s="645"/>
      <c r="S26" s="645"/>
      <c r="T26" s="645"/>
      <c r="U26" s="645"/>
      <c r="V26" s="645"/>
      <c r="W26" s="645"/>
      <c r="X26" s="566" t="s">
        <v>47</v>
      </c>
      <c r="Y26" s="645"/>
      <c r="Z26" s="645"/>
      <c r="AA26" s="645"/>
      <c r="AB26" s="645"/>
      <c r="AC26" s="645"/>
      <c r="AD26" s="645"/>
      <c r="AE26" s="645"/>
      <c r="AF26" s="54"/>
      <c r="AG26" s="54"/>
      <c r="AH26"/>
      <c r="AI26"/>
      <c r="AJ26"/>
      <c r="AK26" s="42"/>
      <c r="AL26" s="42"/>
      <c r="AM26" s="48"/>
      <c r="AN26" s="42"/>
    </row>
    <row r="27" spans="1:40" x14ac:dyDescent="0.2">
      <c r="A27" s="42"/>
      <c r="B27" s="46"/>
      <c r="C27" s="42"/>
      <c r="D27"/>
      <c r="E27"/>
      <c r="F27"/>
      <c r="G27"/>
      <c r="H27"/>
      <c r="I27"/>
      <c r="J27" s="47"/>
      <c r="K27" s="42"/>
      <c r="L27" s="42"/>
      <c r="M27" s="42"/>
      <c r="N27" s="42"/>
      <c r="O27" s="60"/>
      <c r="P27" s="42"/>
      <c r="Q27" s="42"/>
      <c r="R27" s="42"/>
      <c r="S27" s="42"/>
      <c r="T27" s="42"/>
      <c r="U27" s="42"/>
      <c r="V27" s="42"/>
      <c r="W27" s="42"/>
      <c r="X27" s="42"/>
      <c r="Y27" s="42"/>
      <c r="Z27" s="42"/>
      <c r="AA27" s="42"/>
      <c r="AB27" s="42"/>
      <c r="AC27" s="42"/>
      <c r="AD27" s="42"/>
      <c r="AE27" s="42"/>
      <c r="AF27" s="42"/>
      <c r="AG27" s="42"/>
      <c r="AH27"/>
      <c r="AI27"/>
      <c r="AJ27"/>
      <c r="AK27" s="42"/>
      <c r="AL27" s="42"/>
      <c r="AM27" s="48"/>
      <c r="AN27" s="42"/>
    </row>
    <row r="28" spans="1:40" x14ac:dyDescent="0.2">
      <c r="A28" s="42"/>
      <c r="B28" s="46"/>
      <c r="C28" s="42"/>
      <c r="D28" s="58"/>
      <c r="E28" s="58"/>
      <c r="F28" s="58"/>
      <c r="G28" s="58"/>
      <c r="H28" s="58"/>
      <c r="I28" s="58"/>
      <c r="J28" s="51"/>
      <c r="K28" s="57"/>
      <c r="L28" s="61"/>
      <c r="M28" s="61"/>
      <c r="N28" s="61"/>
      <c r="O28" s="555" t="s">
        <v>707</v>
      </c>
      <c r="P28" s="54"/>
      <c r="Q28" s="627"/>
      <c r="R28" s="627"/>
      <c r="S28" s="627"/>
      <c r="T28" s="627"/>
      <c r="U28" s="627"/>
      <c r="V28" s="627"/>
      <c r="W28" s="627"/>
      <c r="X28" s="627"/>
      <c r="Y28" s="627"/>
      <c r="Z28" s="627"/>
      <c r="AA28" s="627"/>
      <c r="AB28" s="627"/>
      <c r="AC28" s="627"/>
      <c r="AD28" s="627"/>
      <c r="AE28" s="627"/>
      <c r="AF28" s="54"/>
      <c r="AG28" s="54"/>
      <c r="AH28"/>
      <c r="AI28"/>
      <c r="AJ28"/>
      <c r="AK28" s="42"/>
      <c r="AL28" s="42"/>
      <c r="AM28" s="48"/>
      <c r="AN28" s="42"/>
    </row>
    <row r="29" spans="1:40" x14ac:dyDescent="0.2">
      <c r="A29" s="42"/>
      <c r="B29" s="46"/>
      <c r="C29" s="42"/>
      <c r="D29"/>
      <c r="E29"/>
      <c r="F29"/>
      <c r="G29"/>
      <c r="H29"/>
      <c r="I29"/>
      <c r="J29" s="47"/>
      <c r="K29" s="42"/>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42"/>
      <c r="AL29" s="42"/>
      <c r="AM29" s="48"/>
      <c r="AN29" s="42"/>
    </row>
    <row r="30" spans="1:40" x14ac:dyDescent="0.2">
      <c r="A30" s="42"/>
      <c r="B30" s="46"/>
      <c r="C30" s="42"/>
      <c r="D30" s="61" t="s">
        <v>233</v>
      </c>
      <c r="E30" s="61"/>
      <c r="F30" s="61"/>
      <c r="G30" s="61"/>
      <c r="H30" s="61"/>
      <c r="I30" s="61"/>
      <c r="J30" s="61"/>
      <c r="K30" s="197"/>
      <c r="L30" s="61"/>
      <c r="M30" s="61" t="s">
        <v>234</v>
      </c>
      <c r="N30" s="149"/>
      <c r="O30" s="149"/>
      <c r="P30" s="149"/>
      <c r="W30" s="54"/>
      <c r="X30" s="54"/>
      <c r="Y30" s="54"/>
      <c r="Z30" s="54"/>
      <c r="AA30" s="54"/>
      <c r="AB30" s="54"/>
      <c r="AC30" s="54"/>
      <c r="AD30" s="54"/>
      <c r="AE30" s="54"/>
      <c r="AF30" s="54"/>
      <c r="AG30" s="54"/>
      <c r="AH30" s="54"/>
      <c r="AI30" s="54"/>
      <c r="AJ30" s="54"/>
      <c r="AK30" s="42"/>
      <c r="AL30" s="42"/>
      <c r="AM30" s="48"/>
      <c r="AN30" s="42"/>
    </row>
    <row r="31" spans="1:40" x14ac:dyDescent="0.2">
      <c r="A31" s="42"/>
      <c r="B31" s="46"/>
      <c r="C31" s="42"/>
      <c r="D31" s="61"/>
      <c r="E31" s="61"/>
      <c r="F31" s="61"/>
      <c r="G31" s="61"/>
      <c r="H31" s="61"/>
      <c r="I31" s="61"/>
      <c r="J31" s="61"/>
      <c r="K31" s="61"/>
      <c r="L31" s="61"/>
      <c r="M31" s="61"/>
      <c r="N31" s="149"/>
      <c r="O31" s="149"/>
      <c r="P31" s="149"/>
      <c r="W31" s="54"/>
      <c r="X31" s="54"/>
      <c r="Y31" s="54"/>
      <c r="Z31" s="54"/>
      <c r="AA31" s="54"/>
      <c r="AB31" s="54"/>
      <c r="AC31" s="54"/>
      <c r="AD31" s="54"/>
      <c r="AE31" s="54"/>
      <c r="AF31" s="54"/>
      <c r="AG31" s="54"/>
      <c r="AH31" s="54"/>
      <c r="AI31" s="54"/>
      <c r="AJ31" s="54"/>
      <c r="AK31" s="42"/>
      <c r="AL31" s="42"/>
      <c r="AM31" s="48"/>
      <c r="AN31" s="42"/>
    </row>
    <row r="32" spans="1:40" x14ac:dyDescent="0.2">
      <c r="A32" s="42"/>
      <c r="B32" s="46"/>
      <c r="C32" s="42"/>
      <c r="D32" s="61"/>
      <c r="E32" s="61"/>
      <c r="F32" s="61"/>
      <c r="G32" s="61"/>
      <c r="H32" s="61"/>
      <c r="I32" s="61"/>
      <c r="J32" s="61"/>
      <c r="K32" s="200"/>
      <c r="L32" s="61"/>
      <c r="M32" s="61" t="s">
        <v>235</v>
      </c>
      <c r="N32" s="149"/>
      <c r="O32" s="149"/>
      <c r="P32" s="149"/>
      <c r="W32" s="54"/>
      <c r="X32" s="54"/>
      <c r="Y32" s="54"/>
      <c r="Z32" s="54"/>
      <c r="AA32" s="54"/>
      <c r="AB32" s="54"/>
      <c r="AC32" s="54"/>
      <c r="AD32" s="54"/>
      <c r="AE32" s="54"/>
      <c r="AF32" s="54"/>
      <c r="AG32" s="54"/>
      <c r="AH32" s="54"/>
      <c r="AI32" s="54"/>
      <c r="AJ32" s="54"/>
      <c r="AK32" s="42"/>
      <c r="AL32" s="42"/>
      <c r="AM32" s="48"/>
      <c r="AN32" s="42"/>
    </row>
    <row r="33" spans="1:40" x14ac:dyDescent="0.2">
      <c r="A33" s="42"/>
      <c r="B33" s="46"/>
      <c r="C33" s="42"/>
      <c r="D33" s="57"/>
      <c r="E33" s="57"/>
      <c r="F33" s="57"/>
      <c r="G33" s="57"/>
      <c r="H33" s="57"/>
      <c r="I33" s="57"/>
      <c r="J33" s="57"/>
      <c r="K33" s="57"/>
      <c r="L33" s="57"/>
      <c r="M33" s="57"/>
      <c r="N33" s="149"/>
      <c r="O33" s="149"/>
      <c r="P33" s="149"/>
      <c r="W33" s="42"/>
      <c r="X33" s="42"/>
      <c r="Y33" s="42"/>
      <c r="Z33" s="42"/>
      <c r="AA33" s="42"/>
      <c r="AB33" s="42"/>
      <c r="AC33" s="42"/>
      <c r="AD33" s="42"/>
      <c r="AE33" s="42"/>
      <c r="AF33" s="42"/>
      <c r="AG33" s="42"/>
      <c r="AH33" s="42"/>
      <c r="AI33" s="42"/>
      <c r="AJ33" s="42"/>
      <c r="AK33" s="42"/>
      <c r="AL33" s="42"/>
      <c r="AM33" s="48"/>
      <c r="AN33" s="42"/>
    </row>
    <row r="34" spans="1:40" x14ac:dyDescent="0.2">
      <c r="A34" s="42"/>
      <c r="B34" s="46"/>
      <c r="C34" s="42"/>
      <c r="D34" s="57"/>
      <c r="E34" s="57"/>
      <c r="F34" s="57"/>
      <c r="G34" s="57"/>
      <c r="H34" s="57"/>
      <c r="I34" s="57"/>
      <c r="J34" s="57"/>
      <c r="K34" s="546"/>
      <c r="L34" s="57"/>
      <c r="M34" s="522" t="s">
        <v>709</v>
      </c>
      <c r="N34" s="149"/>
      <c r="O34" s="149"/>
      <c r="P34" s="149"/>
      <c r="W34" s="42"/>
      <c r="X34" s="42"/>
      <c r="Y34" s="42"/>
      <c r="Z34" s="42"/>
      <c r="AA34" s="42"/>
      <c r="AB34" s="42"/>
      <c r="AC34" s="42"/>
      <c r="AD34" s="42"/>
      <c r="AE34" s="42"/>
      <c r="AF34" s="42"/>
      <c r="AG34" s="42"/>
      <c r="AH34" s="42"/>
      <c r="AI34" s="42"/>
      <c r="AJ34" s="42"/>
      <c r="AK34" s="42"/>
      <c r="AL34" s="42"/>
      <c r="AM34" s="48"/>
      <c r="AN34" s="42"/>
    </row>
    <row r="35" spans="1:40" x14ac:dyDescent="0.2">
      <c r="A35" s="42"/>
      <c r="B35" s="46"/>
      <c r="C35" s="42"/>
      <c r="D35" s="42"/>
      <c r="E35" s="42"/>
      <c r="F35" s="42"/>
      <c r="G35" s="42"/>
      <c r="H35" s="42"/>
      <c r="I35" s="42"/>
      <c r="J35" s="42"/>
      <c r="K35" s="42"/>
      <c r="L35" s="42"/>
      <c r="M35" s="522" t="s">
        <v>827</v>
      </c>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8"/>
      <c r="AN35" s="42"/>
    </row>
    <row r="36" spans="1:40" x14ac:dyDescent="0.2">
      <c r="A36" s="42"/>
      <c r="B36" s="46"/>
      <c r="C36" s="42"/>
      <c r="D36"/>
      <c r="F36"/>
      <c r="G36"/>
      <c r="H36"/>
      <c r="I36"/>
      <c r="J36"/>
      <c r="K36"/>
      <c r="L36"/>
      <c r="M36"/>
      <c r="N36"/>
      <c r="O36"/>
      <c r="P36"/>
      <c r="Q36"/>
      <c r="R36"/>
      <c r="S36"/>
      <c r="T36"/>
      <c r="U36"/>
      <c r="V36"/>
      <c r="W36"/>
      <c r="X36"/>
      <c r="Y36"/>
      <c r="Z36"/>
      <c r="AA36"/>
      <c r="AB36"/>
      <c r="AC36"/>
      <c r="AD36"/>
      <c r="AE36"/>
      <c r="AF36"/>
      <c r="AG36"/>
      <c r="AH36"/>
      <c r="AI36"/>
      <c r="AJ36"/>
      <c r="AK36"/>
      <c r="AL36"/>
      <c r="AM36" s="48"/>
      <c r="AN36" s="42"/>
    </row>
    <row r="37" spans="1:40" x14ac:dyDescent="0.2">
      <c r="A37" s="42"/>
      <c r="B37" s="46"/>
      <c r="C37" s="42"/>
      <c r="D37" s="42"/>
      <c r="E37" s="571" t="s">
        <v>236</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8"/>
      <c r="AN37" s="42"/>
    </row>
    <row r="38" spans="1:40" x14ac:dyDescent="0.2">
      <c r="A38" s="42"/>
      <c r="B38" s="62"/>
      <c r="C38" s="47"/>
      <c r="D38" s="47"/>
      <c r="E38" s="57" t="s">
        <v>237</v>
      </c>
      <c r="F38" s="47"/>
      <c r="G38" s="47"/>
      <c r="H38" s="47"/>
      <c r="I38" s="47"/>
      <c r="J38" s="47"/>
      <c r="K38" s="47"/>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8"/>
      <c r="AN38" s="42"/>
    </row>
    <row r="39" spans="1:40" x14ac:dyDescent="0.2">
      <c r="A39" s="42"/>
      <c r="B39" s="62"/>
      <c r="C39" s="47"/>
      <c r="D39" s="47"/>
      <c r="E39" s="47"/>
      <c r="F39" s="47"/>
      <c r="G39" s="47"/>
      <c r="H39" s="47"/>
      <c r="I39" s="47"/>
      <c r="J39" s="47"/>
      <c r="K39" s="47"/>
      <c r="L39" s="42"/>
      <c r="M39" s="42"/>
      <c r="N39" s="42"/>
      <c r="O39" s="42"/>
      <c r="P39" s="42"/>
      <c r="Q39" s="42"/>
      <c r="S39" s="42"/>
      <c r="T39" s="42"/>
      <c r="U39" s="42"/>
      <c r="V39" s="42"/>
      <c r="W39" s="42"/>
      <c r="X39" s="42"/>
      <c r="Y39" s="42"/>
      <c r="Z39" s="42"/>
      <c r="AA39" s="42"/>
      <c r="AB39" s="42"/>
      <c r="AC39" s="42"/>
      <c r="AD39" s="42"/>
      <c r="AE39" s="42"/>
      <c r="AF39" s="42"/>
      <c r="AG39" s="42"/>
      <c r="AH39" s="42"/>
      <c r="AI39" s="42"/>
      <c r="AJ39" s="42"/>
      <c r="AK39" s="42"/>
      <c r="AL39" s="42"/>
      <c r="AM39" s="48"/>
      <c r="AN39" s="42"/>
    </row>
    <row r="40" spans="1:40" x14ac:dyDescent="0.2">
      <c r="A40" s="42"/>
      <c r="B40" s="46"/>
      <c r="C40" s="42"/>
      <c r="D40" s="42"/>
      <c r="E40" s="42"/>
      <c r="F40" s="42"/>
      <c r="G40" s="42"/>
      <c r="H40" s="42"/>
      <c r="I40" s="42"/>
      <c r="J40" s="42"/>
      <c r="K40" s="42"/>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48"/>
      <c r="AN40" s="42"/>
    </row>
    <row r="41" spans="1:40" x14ac:dyDescent="0.2">
      <c r="A41" s="42"/>
      <c r="B41" s="62"/>
      <c r="C41" s="47"/>
      <c r="D41" s="47"/>
      <c r="E41" s="47"/>
      <c r="F41" s="47"/>
      <c r="G41" s="47"/>
      <c r="H41" s="47"/>
      <c r="I41" s="47"/>
      <c r="J41" s="47"/>
      <c r="K41" s="47"/>
      <c r="L41" s="54"/>
      <c r="M41" s="54"/>
      <c r="N41" s="54"/>
      <c r="O41" s="54"/>
      <c r="P41" s="54"/>
      <c r="Q41" s="54"/>
      <c r="R41" s="54"/>
      <c r="S41" s="54"/>
      <c r="T41" s="54"/>
      <c r="U41" s="54"/>
      <c r="V41" s="54"/>
      <c r="W41" s="54"/>
      <c r="X41" s="54"/>
      <c r="Y41" s="54"/>
      <c r="Z41" s="54"/>
      <c r="AA41" s="54"/>
      <c r="AB41" s="54"/>
      <c r="AC41" s="59"/>
      <c r="AD41" s="59"/>
      <c r="AE41" s="59"/>
      <c r="AF41" s="59"/>
      <c r="AG41" s="59"/>
      <c r="AH41" s="59"/>
      <c r="AI41" s="59"/>
      <c r="AJ41" s="59"/>
      <c r="AK41" s="54"/>
      <c r="AL41" s="54"/>
      <c r="AM41" s="48"/>
      <c r="AN41" s="42"/>
    </row>
    <row r="42" spans="1:40" x14ac:dyDescent="0.2">
      <c r="A42" s="42"/>
      <c r="B42" s="46"/>
      <c r="C42" s="42"/>
      <c r="D42" s="42"/>
      <c r="E42" s="42"/>
      <c r="F42" s="42"/>
      <c r="G42" s="42"/>
      <c r="H42" s="42"/>
      <c r="I42"/>
      <c r="J42" s="63"/>
      <c r="K42" s="64" t="s">
        <v>6</v>
      </c>
      <c r="L42" s="628"/>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54"/>
      <c r="AJ42" s="54"/>
      <c r="AK42"/>
      <c r="AL42"/>
      <c r="AM42" s="48"/>
      <c r="AN42" s="42"/>
    </row>
    <row r="43" spans="1:40" x14ac:dyDescent="0.2">
      <c r="A43" s="42"/>
      <c r="B43" s="46"/>
      <c r="C43" s="42"/>
      <c r="D43" s="42"/>
      <c r="E43" s="42"/>
      <c r="F43" s="42"/>
      <c r="G43" s="42"/>
      <c r="H43" s="42"/>
      <c r="I43" s="42"/>
      <c r="J43" s="42"/>
      <c r="K43" s="42"/>
      <c r="L43" s="633"/>
      <c r="M43" s="633"/>
      <c r="N43" s="633"/>
      <c r="O43" s="633"/>
      <c r="P43" s="633"/>
      <c r="Q43" s="633"/>
      <c r="R43" s="633"/>
      <c r="S43" s="633"/>
      <c r="T43" s="633"/>
      <c r="U43" s="633"/>
      <c r="V43" s="633"/>
      <c r="W43" s="633"/>
      <c r="X43" s="633"/>
      <c r="Y43" s="633"/>
      <c r="Z43" s="633"/>
      <c r="AA43" s="633"/>
      <c r="AB43" s="633"/>
      <c r="AC43" s="633"/>
      <c r="AD43" s="633"/>
      <c r="AE43" s="633"/>
      <c r="AF43" s="633"/>
      <c r="AG43" s="633"/>
      <c r="AH43" s="633"/>
      <c r="AI43" s="54"/>
      <c r="AJ43" s="54"/>
      <c r="AK43"/>
      <c r="AL43"/>
      <c r="AM43" s="48"/>
      <c r="AN43" s="42"/>
    </row>
    <row r="44" spans="1:40" x14ac:dyDescent="0.2">
      <c r="A44" s="42"/>
      <c r="B44" s="46"/>
      <c r="C44" s="42"/>
      <c r="D44" s="42"/>
      <c r="E44" s="42"/>
      <c r="F44" s="42"/>
      <c r="G44" s="42"/>
      <c r="H44" s="42"/>
      <c r="I44" s="42"/>
      <c r="J44" s="42"/>
      <c r="K44" s="42"/>
      <c r="L44" s="633"/>
      <c r="M44" s="633"/>
      <c r="N44" s="633"/>
      <c r="O44" s="633"/>
      <c r="P44" s="633"/>
      <c r="Q44" s="633"/>
      <c r="R44" s="633"/>
      <c r="S44" s="633"/>
      <c r="T44" s="633"/>
      <c r="U44" s="633"/>
      <c r="V44" s="633"/>
      <c r="W44" s="633"/>
      <c r="X44" s="633"/>
      <c r="Y44" s="633"/>
      <c r="Z44" s="633"/>
      <c r="AA44" s="633"/>
      <c r="AB44" s="633"/>
      <c r="AC44" s="633"/>
      <c r="AD44" s="633"/>
      <c r="AE44" s="633"/>
      <c r="AF44" s="633"/>
      <c r="AG44" s="633"/>
      <c r="AH44" s="633"/>
      <c r="AI44" s="54"/>
      <c r="AJ44" s="54"/>
      <c r="AK44"/>
      <c r="AL44"/>
      <c r="AM44" s="48"/>
      <c r="AN44" s="42"/>
    </row>
    <row r="45" spans="1:40" x14ac:dyDescent="0.2">
      <c r="A45" s="42"/>
      <c r="B45" s="46"/>
      <c r="C45" s="42"/>
      <c r="D45" s="42"/>
      <c r="E45" s="42"/>
      <c r="F45" s="42"/>
      <c r="G45" s="42"/>
      <c r="H45" s="42"/>
      <c r="I45" s="42"/>
      <c r="J45" s="42"/>
      <c r="K45" s="42"/>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54"/>
      <c r="AJ45" s="54"/>
      <c r="AK45"/>
      <c r="AL45"/>
      <c r="AM45" s="48"/>
      <c r="AN45" s="42"/>
    </row>
    <row r="46" spans="1:40" x14ac:dyDescent="0.2">
      <c r="A46" s="42"/>
      <c r="B46" s="46"/>
      <c r="C46" s="42"/>
      <c r="D46" s="42"/>
      <c r="E46" s="42"/>
      <c r="F46" s="42"/>
      <c r="G46" s="42"/>
      <c r="H46" s="42"/>
      <c r="I46" s="42"/>
      <c r="J46" s="42"/>
      <c r="K46" s="42"/>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54"/>
      <c r="AJ46" s="54"/>
      <c r="AK46"/>
      <c r="AL46"/>
      <c r="AM46" s="48"/>
      <c r="AN46" s="42"/>
    </row>
    <row r="47" spans="1:40" x14ac:dyDescent="0.2">
      <c r="A47" s="42"/>
      <c r="B47" s="46"/>
      <c r="C47" s="42"/>
      <c r="D47" s="42"/>
      <c r="E47" s="42"/>
      <c r="F47" s="42"/>
      <c r="G47" s="42"/>
      <c r="H47" s="42"/>
      <c r="I47" s="42"/>
      <c r="J47" s="42"/>
      <c r="K47" s="42"/>
      <c r="L47" s="633"/>
      <c r="M47" s="633"/>
      <c r="N47" s="633"/>
      <c r="O47" s="633"/>
      <c r="P47" s="633"/>
      <c r="Q47" s="633"/>
      <c r="R47" s="633"/>
      <c r="S47" s="633"/>
      <c r="T47" s="633"/>
      <c r="U47" s="633"/>
      <c r="V47" s="633"/>
      <c r="W47" s="633"/>
      <c r="X47" s="633"/>
      <c r="Y47" s="633"/>
      <c r="Z47" s="633"/>
      <c r="AA47" s="633"/>
      <c r="AB47" s="633"/>
      <c r="AC47" s="633"/>
      <c r="AD47" s="633"/>
      <c r="AE47" s="633"/>
      <c r="AF47" s="633"/>
      <c r="AG47" s="633"/>
      <c r="AH47" s="633"/>
      <c r="AI47" s="54"/>
      <c r="AJ47" s="54"/>
      <c r="AK47"/>
      <c r="AL47"/>
      <c r="AM47" s="48"/>
      <c r="AN47" s="42"/>
    </row>
    <row r="48" spans="1:40" x14ac:dyDescent="0.2">
      <c r="A48" s="42"/>
      <c r="B48" s="65"/>
      <c r="C48" s="66"/>
      <c r="D48" s="67"/>
      <c r="E48" s="67"/>
      <c r="F48" s="67"/>
      <c r="G48" s="67"/>
      <c r="H48" s="68"/>
      <c r="L48" s="633"/>
      <c r="M48" s="633"/>
      <c r="N48" s="633"/>
      <c r="O48" s="633"/>
      <c r="P48" s="633"/>
      <c r="Q48" s="633"/>
      <c r="R48" s="633"/>
      <c r="S48" s="633"/>
      <c r="T48" s="633"/>
      <c r="U48" s="633"/>
      <c r="V48" s="633"/>
      <c r="W48" s="633"/>
      <c r="X48" s="633"/>
      <c r="Y48" s="633"/>
      <c r="Z48" s="633"/>
      <c r="AA48" s="633"/>
      <c r="AB48" s="633"/>
      <c r="AC48" s="633"/>
      <c r="AD48" s="633"/>
      <c r="AE48" s="633"/>
      <c r="AF48" s="633"/>
      <c r="AG48" s="633"/>
      <c r="AH48" s="633"/>
      <c r="AI48" s="54"/>
      <c r="AJ48" s="54"/>
      <c r="AK48"/>
      <c r="AL48"/>
      <c r="AM48" s="48"/>
      <c r="AN48" s="42"/>
    </row>
    <row r="49" spans="1:40" x14ac:dyDescent="0.2">
      <c r="A49" s="42"/>
      <c r="B49" s="65"/>
      <c r="C49" s="66"/>
      <c r="D49" s="67"/>
      <c r="E49" s="67"/>
      <c r="F49" s="67"/>
      <c r="G49" s="67"/>
      <c r="H49" s="68"/>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54"/>
      <c r="AJ49" s="54"/>
      <c r="AK49"/>
      <c r="AL49"/>
      <c r="AM49" s="48"/>
      <c r="AN49" s="42"/>
    </row>
    <row r="50" spans="1:40" x14ac:dyDescent="0.2">
      <c r="A50" s="42"/>
      <c r="B50" s="65"/>
      <c r="C50" s="66"/>
      <c r="D50" s="67"/>
      <c r="E50" s="67"/>
      <c r="F50" s="67"/>
      <c r="G50" s="67"/>
      <c r="H50" s="68"/>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54"/>
      <c r="AJ50" s="54"/>
      <c r="AK50"/>
      <c r="AL50"/>
      <c r="AM50" s="48"/>
      <c r="AN50" s="42"/>
    </row>
    <row r="51" spans="1:40" x14ac:dyDescent="0.2">
      <c r="A51" s="42"/>
      <c r="B51" s="46"/>
      <c r="C51" s="42"/>
      <c r="D51" s="67"/>
      <c r="E51" s="67"/>
      <c r="F51" s="67"/>
      <c r="G51" s="67"/>
      <c r="H51" s="68"/>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54"/>
      <c r="AJ51" s="54"/>
      <c r="AK51"/>
      <c r="AL51"/>
      <c r="AM51" s="48"/>
      <c r="AN51" s="42"/>
    </row>
    <row r="52" spans="1:40" x14ac:dyDescent="0.2">
      <c r="A52" s="42"/>
      <c r="B52" s="65"/>
      <c r="C52" s="66"/>
      <c r="D52" s="67"/>
      <c r="E52" s="67"/>
      <c r="F52" s="67"/>
      <c r="G52" s="67"/>
      <c r="H52" s="70"/>
      <c r="I52" s="71"/>
      <c r="J52" s="71"/>
      <c r="K52" s="71"/>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54"/>
      <c r="AJ52" s="54"/>
      <c r="AK52"/>
      <c r="AL52"/>
      <c r="AM52" s="48"/>
      <c r="AN52" s="42"/>
    </row>
    <row r="53" spans="1:40" x14ac:dyDescent="0.2">
      <c r="A53" s="42"/>
      <c r="B53" s="392"/>
      <c r="C53" s="289"/>
      <c r="D53" s="289"/>
      <c r="E53" s="289"/>
      <c r="F53" s="608" t="s">
        <v>523</v>
      </c>
      <c r="G53" s="609"/>
      <c r="H53" s="609"/>
      <c r="I53" s="609"/>
      <c r="J53" s="609"/>
      <c r="K53" s="609"/>
      <c r="L53" s="609"/>
      <c r="M53" s="609"/>
      <c r="N53" s="609"/>
      <c r="O53" s="609"/>
      <c r="P53" s="609"/>
      <c r="Q53" s="609"/>
      <c r="R53" s="609"/>
      <c r="S53" s="609"/>
      <c r="T53" s="609"/>
      <c r="U53" s="609"/>
      <c r="V53" s="609"/>
      <c r="W53" s="609"/>
      <c r="X53" s="609"/>
      <c r="Y53" s="609"/>
      <c r="Z53" s="609"/>
      <c r="AA53" s="609"/>
      <c r="AB53" s="609"/>
      <c r="AC53" s="609"/>
      <c r="AD53" s="609"/>
      <c r="AE53" s="609"/>
      <c r="AF53" s="609"/>
      <c r="AG53" s="609"/>
      <c r="AH53" s="609"/>
      <c r="AI53" s="609"/>
      <c r="AJ53" s="609"/>
      <c r="AK53" s="609"/>
      <c r="AL53" s="610"/>
      <c r="AM53" s="48"/>
      <c r="AN53" s="42"/>
    </row>
    <row r="54" spans="1:40" x14ac:dyDescent="0.2">
      <c r="A54" s="42"/>
      <c r="B54" s="392"/>
      <c r="C54" s="289"/>
      <c r="D54" s="289"/>
      <c r="E54" s="289"/>
      <c r="F54" s="646" t="s">
        <v>521</v>
      </c>
      <c r="G54" s="647"/>
      <c r="H54" s="647"/>
      <c r="I54" s="647"/>
      <c r="J54" s="647"/>
      <c r="K54" s="647"/>
      <c r="L54" s="647"/>
      <c r="M54" s="647"/>
      <c r="N54" s="648"/>
      <c r="O54" s="611" t="s">
        <v>522</v>
      </c>
      <c r="P54" s="612"/>
      <c r="Q54" s="646" t="s">
        <v>521</v>
      </c>
      <c r="R54" s="647"/>
      <c r="S54" s="647"/>
      <c r="T54" s="647"/>
      <c r="U54" s="647"/>
      <c r="V54" s="647"/>
      <c r="W54" s="647"/>
      <c r="X54" s="647"/>
      <c r="Y54" s="648"/>
      <c r="Z54" s="611" t="s">
        <v>522</v>
      </c>
      <c r="AA54" s="612"/>
      <c r="AB54" s="646" t="s">
        <v>521</v>
      </c>
      <c r="AC54" s="647"/>
      <c r="AD54" s="647"/>
      <c r="AE54" s="647"/>
      <c r="AF54" s="647"/>
      <c r="AG54" s="647"/>
      <c r="AH54" s="647"/>
      <c r="AI54" s="647"/>
      <c r="AJ54" s="648"/>
      <c r="AK54" s="611" t="s">
        <v>522</v>
      </c>
      <c r="AL54" s="612"/>
      <c r="AM54" s="48"/>
      <c r="AN54" s="42"/>
    </row>
    <row r="55" spans="1:40" x14ac:dyDescent="0.2">
      <c r="A55" s="42"/>
      <c r="B55" s="393" t="s">
        <v>112</v>
      </c>
      <c r="C55" s="289"/>
      <c r="D55" s="289"/>
      <c r="E55" s="289"/>
      <c r="F55" s="664" t="s">
        <v>888</v>
      </c>
      <c r="G55" s="665"/>
      <c r="H55" s="665"/>
      <c r="I55" s="665"/>
      <c r="J55" s="665"/>
      <c r="K55" s="665"/>
      <c r="L55" s="665"/>
      <c r="M55" s="665"/>
      <c r="N55" s="666"/>
      <c r="O55" s="662"/>
      <c r="P55" s="663"/>
      <c r="Q55" s="629"/>
      <c r="R55" s="630"/>
      <c r="S55" s="630"/>
      <c r="T55" s="630"/>
      <c r="U55" s="630"/>
      <c r="V55" s="630"/>
      <c r="W55" s="630"/>
      <c r="X55" s="630"/>
      <c r="Y55" s="631"/>
      <c r="Z55" s="613"/>
      <c r="AA55" s="614"/>
      <c r="AB55" s="629"/>
      <c r="AC55" s="630"/>
      <c r="AD55" s="630"/>
      <c r="AE55" s="630"/>
      <c r="AF55" s="630"/>
      <c r="AG55" s="630"/>
      <c r="AH55" s="630"/>
      <c r="AI55" s="630"/>
      <c r="AJ55" s="631"/>
      <c r="AK55" s="613"/>
      <c r="AL55" s="614"/>
      <c r="AM55" s="48"/>
      <c r="AN55" s="42"/>
    </row>
    <row r="56" spans="1:40" x14ac:dyDescent="0.2">
      <c r="A56" s="42"/>
      <c r="B56" s="393" t="s">
        <v>520</v>
      </c>
      <c r="C56" s="289"/>
      <c r="D56" s="289"/>
      <c r="E56" s="289"/>
      <c r="F56" s="589"/>
      <c r="G56" s="590"/>
      <c r="H56" s="590"/>
      <c r="I56" s="590"/>
      <c r="J56" s="590"/>
      <c r="K56" s="590"/>
      <c r="L56" s="590"/>
      <c r="M56" s="590"/>
      <c r="N56" s="591"/>
      <c r="O56" s="592"/>
      <c r="P56" s="593"/>
      <c r="Q56" s="596"/>
      <c r="R56" s="597"/>
      <c r="S56" s="597"/>
      <c r="T56" s="597"/>
      <c r="U56" s="597"/>
      <c r="V56" s="597"/>
      <c r="W56" s="597"/>
      <c r="X56" s="597"/>
      <c r="Y56" s="598"/>
      <c r="Z56" s="622"/>
      <c r="AA56" s="623"/>
      <c r="AB56" s="596"/>
      <c r="AC56" s="597"/>
      <c r="AD56" s="597"/>
      <c r="AE56" s="597"/>
      <c r="AF56" s="597"/>
      <c r="AG56" s="597"/>
      <c r="AH56" s="597"/>
      <c r="AI56" s="597"/>
      <c r="AJ56" s="598"/>
      <c r="AK56" s="622"/>
      <c r="AL56" s="623"/>
      <c r="AM56" s="48"/>
      <c r="AN56" s="42"/>
    </row>
    <row r="57" spans="1:40" x14ac:dyDescent="0.2">
      <c r="A57" s="42"/>
      <c r="B57" s="393" t="s">
        <v>173</v>
      </c>
      <c r="C57" s="289"/>
      <c r="D57" s="289"/>
      <c r="E57" s="289"/>
      <c r="F57" s="589"/>
      <c r="G57" s="590"/>
      <c r="H57" s="590"/>
      <c r="I57" s="590"/>
      <c r="J57" s="590"/>
      <c r="K57" s="590"/>
      <c r="L57" s="590"/>
      <c r="M57" s="590"/>
      <c r="N57" s="591"/>
      <c r="O57" s="592"/>
      <c r="P57" s="593"/>
      <c r="Q57" s="596"/>
      <c r="R57" s="597"/>
      <c r="S57" s="597"/>
      <c r="T57" s="597"/>
      <c r="U57" s="597"/>
      <c r="V57" s="597"/>
      <c r="W57" s="597"/>
      <c r="X57" s="597"/>
      <c r="Y57" s="598"/>
      <c r="Z57" s="622"/>
      <c r="AA57" s="623"/>
      <c r="AB57" s="596"/>
      <c r="AC57" s="597"/>
      <c r="AD57" s="597"/>
      <c r="AE57" s="597"/>
      <c r="AF57" s="597"/>
      <c r="AG57" s="597"/>
      <c r="AH57" s="597"/>
      <c r="AI57" s="597"/>
      <c r="AJ57" s="598"/>
      <c r="AK57" s="622"/>
      <c r="AL57" s="623"/>
      <c r="AM57" s="48"/>
      <c r="AN57" s="42"/>
    </row>
    <row r="58" spans="1:40" x14ac:dyDescent="0.2">
      <c r="A58" s="42"/>
      <c r="B58" s="393" t="s">
        <v>141</v>
      </c>
      <c r="C58" s="289"/>
      <c r="D58" s="289"/>
      <c r="E58" s="289"/>
      <c r="F58" s="637"/>
      <c r="G58" s="638"/>
      <c r="H58" s="638"/>
      <c r="I58" s="638"/>
      <c r="J58" s="638"/>
      <c r="K58" s="638"/>
      <c r="L58" s="638"/>
      <c r="M58" s="638"/>
      <c r="N58" s="639"/>
      <c r="O58" s="594"/>
      <c r="P58" s="595"/>
      <c r="Q58" s="617"/>
      <c r="R58" s="618"/>
      <c r="S58" s="618"/>
      <c r="T58" s="618"/>
      <c r="U58" s="618"/>
      <c r="V58" s="618"/>
      <c r="W58" s="618"/>
      <c r="X58" s="618"/>
      <c r="Y58" s="619"/>
      <c r="Z58" s="587"/>
      <c r="AA58" s="588"/>
      <c r="AB58" s="617"/>
      <c r="AC58" s="618"/>
      <c r="AD58" s="618"/>
      <c r="AE58" s="618"/>
      <c r="AF58" s="618"/>
      <c r="AG58" s="618"/>
      <c r="AH58" s="618"/>
      <c r="AI58" s="618"/>
      <c r="AJ58" s="619"/>
      <c r="AK58" s="587"/>
      <c r="AL58" s="588"/>
      <c r="AM58" s="48"/>
      <c r="AN58" s="42"/>
    </row>
    <row r="59" spans="1:40" x14ac:dyDescent="0.2">
      <c r="A59" s="42"/>
      <c r="B59" s="393" t="s">
        <v>524</v>
      </c>
      <c r="C59" s="289"/>
      <c r="D59" s="289"/>
      <c r="E59" s="289"/>
      <c r="F59" s="289"/>
      <c r="G59" s="289"/>
      <c r="H59" s="331"/>
      <c r="I59" s="331"/>
      <c r="J59" s="331"/>
      <c r="K59" s="331"/>
      <c r="L59" s="178"/>
      <c r="M59" s="636"/>
      <c r="N59" s="636"/>
      <c r="O59" s="636"/>
      <c r="P59" s="636"/>
      <c r="Q59" s="636"/>
      <c r="R59" s="636"/>
      <c r="S59" s="636"/>
      <c r="T59" s="636"/>
      <c r="U59" s="636"/>
      <c r="V59" s="332"/>
      <c r="W59" s="332"/>
      <c r="X59" s="332"/>
      <c r="Y59" s="333"/>
      <c r="Z59" s="95"/>
      <c r="AA59" s="104"/>
      <c r="AB59" s="3"/>
      <c r="AC59" s="3"/>
      <c r="AD59" s="394"/>
      <c r="AE59" s="394"/>
      <c r="AF59" s="394"/>
      <c r="AG59" s="394"/>
      <c r="AH59" s="394"/>
      <c r="AI59" s="54"/>
      <c r="AJ59" s="54"/>
      <c r="AK59"/>
      <c r="AL59"/>
      <c r="AM59" s="48"/>
      <c r="AN59" s="42"/>
    </row>
    <row r="60" spans="1:40" x14ac:dyDescent="0.2">
      <c r="A60" s="42"/>
      <c r="B60" s="72"/>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c r="AL60"/>
      <c r="AM60" s="48"/>
      <c r="AN60" s="42"/>
    </row>
    <row r="61" spans="1:40" x14ac:dyDescent="0.2">
      <c r="A61" s="42"/>
      <c r="B61" s="72"/>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c r="AL61"/>
      <c r="AM61" s="48"/>
      <c r="AN61" s="42"/>
    </row>
    <row r="62" spans="1:40" x14ac:dyDescent="0.2">
      <c r="A62" s="42"/>
      <c r="B62" s="72"/>
      <c r="D62" s="149"/>
      <c r="E62" s="42"/>
      <c r="F62" s="42"/>
      <c r="G62" s="42"/>
      <c r="H62" s="54"/>
      <c r="I62" s="54"/>
      <c r="J62" s="54"/>
      <c r="K62" s="54"/>
      <c r="L62" s="54"/>
      <c r="M62" s="54"/>
      <c r="N62" s="54"/>
      <c r="O62" s="54"/>
      <c r="P62" s="54"/>
      <c r="Q62" s="54"/>
      <c r="R62" s="54"/>
      <c r="S62" s="54"/>
      <c r="T62" s="54"/>
      <c r="U62" s="54"/>
      <c r="V62" s="54"/>
      <c r="W62" s="54"/>
      <c r="X62" s="54"/>
      <c r="Y62" s="54"/>
      <c r="Z62" s="54"/>
      <c r="AA62" s="54"/>
      <c r="AB62" s="54"/>
      <c r="AC62" s="59"/>
      <c r="AD62" s="59"/>
      <c r="AE62" s="59"/>
      <c r="AF62" s="59"/>
      <c r="AG62" s="59"/>
      <c r="AH62" s="59"/>
      <c r="AI62" s="59"/>
      <c r="AJ62" s="59"/>
      <c r="AK62" s="54"/>
      <c r="AL62" s="54"/>
      <c r="AM62" s="48"/>
      <c r="AN62" s="42"/>
    </row>
    <row r="63" spans="1:40" x14ac:dyDescent="0.2">
      <c r="A63" s="57"/>
      <c r="B63" s="660"/>
      <c r="C63" s="661"/>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1"/>
      <c r="AN63" s="42"/>
    </row>
    <row r="64" spans="1:40" x14ac:dyDescent="0.2">
      <c r="A64" s="57"/>
      <c r="B64" s="599"/>
      <c r="C64" s="600"/>
      <c r="D64" s="163"/>
      <c r="E64" s="659"/>
      <c r="F64" s="659"/>
      <c r="G64" s="659"/>
      <c r="H64" s="659"/>
      <c r="I64" s="164"/>
      <c r="J64" s="61"/>
      <c r="K64" s="586"/>
      <c r="L64" s="586"/>
      <c r="M64" s="586"/>
      <c r="N64" s="586"/>
      <c r="O64" s="586"/>
      <c r="P64" s="586"/>
      <c r="Q64" s="586"/>
      <c r="R64" s="586"/>
      <c r="S64" s="586"/>
      <c r="T64" s="586"/>
      <c r="U64" s="586"/>
      <c r="V64" s="586"/>
      <c r="W64" s="586"/>
      <c r="X64" s="586"/>
      <c r="Y64" s="586"/>
      <c r="Z64" s="586"/>
      <c r="AA64" s="61"/>
      <c r="AB64" s="624"/>
      <c r="AC64" s="625"/>
      <c r="AD64" s="624"/>
      <c r="AE64" s="625"/>
      <c r="AF64" s="624"/>
      <c r="AG64" s="625"/>
      <c r="AH64" s="624"/>
      <c r="AI64" s="625"/>
      <c r="AJ64" s="624"/>
      <c r="AK64" s="625"/>
      <c r="AL64" s="624"/>
      <c r="AM64" s="656"/>
      <c r="AN64" s="42"/>
    </row>
    <row r="65" spans="1:40" x14ac:dyDescent="0.2">
      <c r="A65" s="57"/>
      <c r="B65" s="599"/>
      <c r="C65" s="600"/>
      <c r="D65" s="165"/>
      <c r="E65" s="585"/>
      <c r="F65" s="585"/>
      <c r="G65" s="585"/>
      <c r="H65" s="585"/>
      <c r="I65" s="166"/>
      <c r="J65" s="167"/>
      <c r="K65" s="586"/>
      <c r="L65" s="586"/>
      <c r="M65" s="586"/>
      <c r="N65" s="586"/>
      <c r="O65" s="586"/>
      <c r="P65" s="586"/>
      <c r="Q65" s="586"/>
      <c r="R65" s="586"/>
      <c r="S65" s="586"/>
      <c r="T65" s="586"/>
      <c r="U65" s="586"/>
      <c r="V65" s="586"/>
      <c r="W65" s="586"/>
      <c r="X65" s="586"/>
      <c r="Y65" s="586"/>
      <c r="Z65" s="586"/>
      <c r="AA65" s="167"/>
      <c r="AB65" s="620"/>
      <c r="AC65" s="621"/>
      <c r="AD65" s="620"/>
      <c r="AE65" s="621"/>
      <c r="AF65" s="620"/>
      <c r="AG65" s="621"/>
      <c r="AH65" s="620"/>
      <c r="AI65" s="621"/>
      <c r="AJ65" s="620"/>
      <c r="AK65" s="621"/>
      <c r="AL65" s="620"/>
      <c r="AM65" s="657"/>
      <c r="AN65" s="42"/>
    </row>
    <row r="66" spans="1:40" x14ac:dyDescent="0.2">
      <c r="A66" s="57"/>
      <c r="B66" s="599"/>
      <c r="C66" s="600"/>
      <c r="D66" s="168"/>
      <c r="E66" s="585"/>
      <c r="F66" s="585"/>
      <c r="G66" s="585"/>
      <c r="H66" s="585"/>
      <c r="I66" s="169"/>
      <c r="J66" s="168"/>
      <c r="K66" s="586"/>
      <c r="L66" s="586"/>
      <c r="M66" s="586"/>
      <c r="N66" s="586"/>
      <c r="O66" s="586"/>
      <c r="P66" s="586"/>
      <c r="Q66" s="586"/>
      <c r="R66" s="586"/>
      <c r="S66" s="586"/>
      <c r="T66" s="586"/>
      <c r="U66" s="586"/>
      <c r="V66" s="586"/>
      <c r="W66" s="586"/>
      <c r="X66" s="586"/>
      <c r="Y66" s="586"/>
      <c r="Z66" s="586"/>
      <c r="AA66" s="169"/>
      <c r="AB66" s="620"/>
      <c r="AC66" s="621"/>
      <c r="AD66" s="620"/>
      <c r="AE66" s="621"/>
      <c r="AF66" s="620"/>
      <c r="AG66" s="621"/>
      <c r="AH66" s="620"/>
      <c r="AI66" s="621"/>
      <c r="AJ66" s="620"/>
      <c r="AK66" s="621"/>
      <c r="AL66" s="620"/>
      <c r="AM66" s="657"/>
      <c r="AN66" s="42"/>
    </row>
    <row r="67" spans="1:40" x14ac:dyDescent="0.2">
      <c r="A67" s="57"/>
      <c r="B67" s="599"/>
      <c r="C67" s="600"/>
      <c r="D67" s="168"/>
      <c r="E67" s="585"/>
      <c r="F67" s="585"/>
      <c r="G67" s="585"/>
      <c r="H67" s="585"/>
      <c r="I67" s="169"/>
      <c r="J67" s="168"/>
      <c r="K67" s="586"/>
      <c r="L67" s="586"/>
      <c r="M67" s="586"/>
      <c r="N67" s="586"/>
      <c r="O67" s="586"/>
      <c r="P67" s="586"/>
      <c r="Q67" s="586"/>
      <c r="R67" s="586"/>
      <c r="S67" s="586"/>
      <c r="T67" s="586"/>
      <c r="U67" s="586"/>
      <c r="V67" s="586"/>
      <c r="W67" s="586"/>
      <c r="X67" s="586"/>
      <c r="Y67" s="586"/>
      <c r="Z67" s="586"/>
      <c r="AA67" s="169"/>
      <c r="AB67" s="620"/>
      <c r="AC67" s="621"/>
      <c r="AD67" s="620"/>
      <c r="AE67" s="621"/>
      <c r="AF67" s="620"/>
      <c r="AG67" s="621"/>
      <c r="AH67" s="620"/>
      <c r="AI67" s="621"/>
      <c r="AJ67" s="620"/>
      <c r="AK67" s="621"/>
      <c r="AL67" s="620"/>
      <c r="AM67" s="657"/>
      <c r="AN67" s="42"/>
    </row>
    <row r="68" spans="1:40" ht="13.5" thickBot="1" x14ac:dyDescent="0.25">
      <c r="A68" s="57"/>
      <c r="B68" s="651" t="s">
        <v>890</v>
      </c>
      <c r="C68" s="652"/>
      <c r="D68" s="653">
        <v>44983</v>
      </c>
      <c r="E68" s="654"/>
      <c r="F68" s="654"/>
      <c r="G68" s="654"/>
      <c r="H68" s="654"/>
      <c r="I68" s="655"/>
      <c r="J68" s="170"/>
      <c r="K68" s="640" t="s">
        <v>891</v>
      </c>
      <c r="L68" s="640"/>
      <c r="M68" s="640"/>
      <c r="N68" s="640"/>
      <c r="O68" s="640"/>
      <c r="P68" s="640"/>
      <c r="Q68" s="640"/>
      <c r="R68" s="640"/>
      <c r="S68" s="640"/>
      <c r="T68" s="640"/>
      <c r="U68" s="640"/>
      <c r="V68" s="640"/>
      <c r="W68" s="640"/>
      <c r="X68" s="640"/>
      <c r="Y68" s="640"/>
      <c r="Z68" s="640"/>
      <c r="AA68" s="171"/>
      <c r="AB68" s="615" t="s">
        <v>892</v>
      </c>
      <c r="AC68" s="616"/>
      <c r="AD68" s="615"/>
      <c r="AE68" s="616"/>
      <c r="AF68" s="615"/>
      <c r="AG68" s="616"/>
      <c r="AH68" s="615"/>
      <c r="AI68" s="616"/>
      <c r="AJ68" s="615"/>
      <c r="AK68" s="616"/>
      <c r="AL68" s="615"/>
      <c r="AM68" s="658"/>
      <c r="AN68" s="42"/>
    </row>
    <row r="69" spans="1:40" ht="18" customHeight="1" thickBot="1" x14ac:dyDescent="0.25">
      <c r="A69" s="57"/>
      <c r="B69" s="88" t="s">
        <v>7</v>
      </c>
      <c r="C69" s="89"/>
      <c r="D69" s="90" t="s">
        <v>8</v>
      </c>
      <c r="E69" s="172"/>
      <c r="F69" s="172"/>
      <c r="G69" s="172"/>
      <c r="H69" s="172"/>
      <c r="I69" s="172"/>
      <c r="J69" s="90" t="s">
        <v>9</v>
      </c>
      <c r="K69" s="172"/>
      <c r="L69" s="172"/>
      <c r="M69" s="172"/>
      <c r="N69" s="172"/>
      <c r="O69" s="172"/>
      <c r="P69" s="172"/>
      <c r="Q69" s="172"/>
      <c r="R69" s="172"/>
      <c r="S69" s="172"/>
      <c r="T69" s="172"/>
      <c r="U69" s="172"/>
      <c r="V69" s="172"/>
      <c r="W69" s="172"/>
      <c r="X69" s="172"/>
      <c r="Y69" s="172"/>
      <c r="Z69" s="172"/>
      <c r="AA69" s="172"/>
      <c r="AB69" s="603" t="s">
        <v>10</v>
      </c>
      <c r="AC69" s="604"/>
      <c r="AD69" s="601" t="s">
        <v>11</v>
      </c>
      <c r="AE69" s="605"/>
      <c r="AF69" s="603"/>
      <c r="AG69" s="604"/>
      <c r="AH69" s="606"/>
      <c r="AI69" s="607"/>
      <c r="AJ69" s="606"/>
      <c r="AK69" s="607"/>
      <c r="AL69" s="601"/>
      <c r="AM69" s="602"/>
      <c r="AN69"/>
    </row>
    <row r="70" spans="1:40" x14ac:dyDescent="0.2">
      <c r="A70" s="57"/>
      <c r="B70" s="212"/>
      <c r="C70" s="57"/>
      <c r="D70" s="57"/>
      <c r="E70" s="57"/>
      <c r="F70" s="57"/>
      <c r="G70" s="57"/>
      <c r="H70" s="57"/>
      <c r="I70" s="57"/>
      <c r="J70" s="213"/>
      <c r="K70" s="57"/>
      <c r="L70" s="57"/>
      <c r="M70" s="57"/>
      <c r="N70" s="57"/>
      <c r="O70" s="57"/>
      <c r="P70" s="57"/>
      <c r="Q70" s="57"/>
      <c r="R70" s="57"/>
      <c r="S70" s="57"/>
      <c r="T70" s="57"/>
      <c r="U70" s="57"/>
      <c r="V70" s="57"/>
      <c r="W70" s="57"/>
      <c r="X70" s="57"/>
      <c r="Y70" s="57"/>
      <c r="Z70" s="57"/>
      <c r="AA70" s="57"/>
      <c r="AB70" s="173" t="s">
        <v>12</v>
      </c>
      <c r="AC70" s="174"/>
      <c r="AD70" s="175"/>
      <c r="AE70" s="175"/>
      <c r="AF70" s="175"/>
      <c r="AG70" s="175"/>
      <c r="AH70" s="175"/>
      <c r="AI70" s="175"/>
      <c r="AJ70" s="175"/>
      <c r="AK70" s="176"/>
      <c r="AL70" s="175"/>
      <c r="AM70" s="177"/>
      <c r="AN70" s="42"/>
    </row>
    <row r="71" spans="1:40" ht="4.9000000000000004" customHeight="1" x14ac:dyDescent="0.2">
      <c r="A71" s="57"/>
      <c r="B71" s="212"/>
      <c r="C71" s="57"/>
      <c r="D71" s="57"/>
      <c r="E71" s="57"/>
      <c r="F71" s="57"/>
      <c r="G71" s="57"/>
      <c r="H71" s="57"/>
      <c r="I71" s="57"/>
      <c r="J71" s="213"/>
      <c r="K71" s="57"/>
      <c r="L71" s="57"/>
      <c r="M71" s="57"/>
      <c r="N71" s="57"/>
      <c r="O71" s="57"/>
      <c r="P71" s="57"/>
      <c r="Q71" s="57"/>
      <c r="R71" s="57"/>
      <c r="S71" s="57"/>
      <c r="T71" s="57"/>
      <c r="U71" s="57"/>
      <c r="V71" s="57"/>
      <c r="W71" s="57"/>
      <c r="X71" s="57"/>
      <c r="Y71" s="57"/>
      <c r="Z71" s="57"/>
      <c r="AA71" s="57"/>
      <c r="AB71" s="213"/>
      <c r="AC71" s="214"/>
      <c r="AD71" s="214"/>
      <c r="AE71" s="214"/>
      <c r="AF71" s="214"/>
      <c r="AG71" s="214"/>
      <c r="AH71" s="214"/>
      <c r="AI71" s="214"/>
      <c r="AJ71" s="214"/>
      <c r="AK71" s="214"/>
      <c r="AL71" s="214"/>
      <c r="AM71" s="215"/>
      <c r="AN71" s="42"/>
    </row>
    <row r="72" spans="1:40" x14ac:dyDescent="0.2">
      <c r="A72" s="57"/>
      <c r="B72" s="212"/>
      <c r="C72" s="57"/>
      <c r="D72" s="57"/>
      <c r="E72" s="57"/>
      <c r="F72" s="57"/>
      <c r="G72" s="57"/>
      <c r="H72" s="57"/>
      <c r="I72" s="57"/>
      <c r="J72" s="216" t="s">
        <v>13</v>
      </c>
      <c r="K72" s="217"/>
      <c r="L72" s="217"/>
      <c r="M72" s="217"/>
      <c r="N72" s="217"/>
      <c r="O72" s="217"/>
      <c r="P72" s="217"/>
      <c r="Q72" s="217"/>
      <c r="R72" s="217"/>
      <c r="S72" s="217"/>
      <c r="T72" s="217"/>
      <c r="U72" s="217"/>
      <c r="V72" s="217"/>
      <c r="W72" s="217"/>
      <c r="X72" s="217"/>
      <c r="Y72" s="217"/>
      <c r="Z72" s="217"/>
      <c r="AA72" s="218"/>
      <c r="AB72" s="219"/>
      <c r="AC72" s="634"/>
      <c r="AD72" s="635"/>
      <c r="AE72" s="635"/>
      <c r="AF72" s="635"/>
      <c r="AG72" s="635"/>
      <c r="AH72" s="635"/>
      <c r="AI72" s="635"/>
      <c r="AJ72" s="635"/>
      <c r="AK72" s="635"/>
      <c r="AL72" s="635"/>
      <c r="AM72" s="220"/>
      <c r="AN72" s="42"/>
    </row>
    <row r="73" spans="1:40" ht="4.9000000000000004" customHeight="1" x14ac:dyDescent="0.2">
      <c r="A73" s="57"/>
      <c r="B73" s="212"/>
      <c r="C73" s="57"/>
      <c r="D73" s="57"/>
      <c r="E73" s="57"/>
      <c r="F73" s="57"/>
      <c r="G73" s="57"/>
      <c r="H73" s="57"/>
      <c r="I73" s="57"/>
      <c r="J73" s="216"/>
      <c r="K73" s="217"/>
      <c r="L73" s="217"/>
      <c r="M73" s="217"/>
      <c r="N73" s="217"/>
      <c r="O73" s="217"/>
      <c r="P73" s="217"/>
      <c r="Q73" s="217"/>
      <c r="R73" s="217"/>
      <c r="S73" s="217"/>
      <c r="T73" s="217"/>
      <c r="U73" s="217"/>
      <c r="V73" s="217"/>
      <c r="W73" s="217"/>
      <c r="X73" s="217"/>
      <c r="Y73" s="217"/>
      <c r="Z73" s="217"/>
      <c r="AA73" s="218"/>
      <c r="AB73" s="221"/>
      <c r="AC73" s="222"/>
      <c r="AD73" s="222"/>
      <c r="AE73" s="222"/>
      <c r="AF73" s="222"/>
      <c r="AG73" s="222"/>
      <c r="AH73" s="222"/>
      <c r="AI73" s="222"/>
      <c r="AJ73" s="222"/>
      <c r="AK73" s="222"/>
      <c r="AL73" s="222"/>
      <c r="AM73" s="223"/>
      <c r="AN73" s="42"/>
    </row>
    <row r="74" spans="1:40" ht="13.5" thickBot="1" x14ac:dyDescent="0.25">
      <c r="A74" s="57"/>
      <c r="B74" s="224"/>
      <c r="C74" s="225"/>
      <c r="D74" s="225"/>
      <c r="E74" s="225"/>
      <c r="F74" s="225"/>
      <c r="G74" s="225"/>
      <c r="H74" s="225"/>
      <c r="I74" s="225"/>
      <c r="J74" s="226"/>
      <c r="K74" s="227"/>
      <c r="L74" s="227"/>
      <c r="M74" s="227"/>
      <c r="N74" s="227"/>
      <c r="O74" s="227"/>
      <c r="P74" s="227"/>
      <c r="Q74" s="227"/>
      <c r="R74" s="227"/>
      <c r="S74" s="227"/>
      <c r="T74" s="227"/>
      <c r="U74" s="227"/>
      <c r="V74" s="227"/>
      <c r="W74" s="227"/>
      <c r="X74" s="227"/>
      <c r="Y74" s="227"/>
      <c r="Z74" s="227"/>
      <c r="AA74" s="228"/>
      <c r="AB74" s="207" t="s">
        <v>14</v>
      </c>
      <c r="AC74" s="208"/>
      <c r="AD74" s="209">
        <v>1</v>
      </c>
      <c r="AE74" s="208"/>
      <c r="AF74" s="208"/>
      <c r="AG74" s="632"/>
      <c r="AH74" s="632"/>
      <c r="AI74" s="208" t="s">
        <v>269</v>
      </c>
      <c r="AJ74" s="632">
        <f>IF(C_PageNo_Total=0,"",C_PageNo_Total)</f>
        <v>8</v>
      </c>
      <c r="AK74" s="632"/>
      <c r="AL74" s="308">
        <v>8</v>
      </c>
      <c r="AM74" s="309"/>
      <c r="AN74" s="42"/>
    </row>
    <row r="75" spans="1:40" x14ac:dyDescent="0.2">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row>
    <row r="76" spans="1:40" x14ac:dyDescent="0.2">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row>
    <row r="77" spans="1:40" x14ac:dyDescent="0.2">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row>
    <row r="78" spans="1:40" x14ac:dyDescent="0.2">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row>
    <row r="79" spans="1:40" x14ac:dyDescent="0.2">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row>
    <row r="80" spans="1:40" x14ac:dyDescent="0.2">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sheetData>
  <mergeCells count="107">
    <mergeCell ref="B68:C68"/>
    <mergeCell ref="D68:I68"/>
    <mergeCell ref="AB54:AJ54"/>
    <mergeCell ref="Q54:Y54"/>
    <mergeCell ref="AK55:AL55"/>
    <mergeCell ref="AJ64:AK64"/>
    <mergeCell ref="E65:H65"/>
    <mergeCell ref="AL64:AM64"/>
    <mergeCell ref="AJ65:AK65"/>
    <mergeCell ref="AL65:AM65"/>
    <mergeCell ref="AJ66:AK66"/>
    <mergeCell ref="AL66:AM66"/>
    <mergeCell ref="AB66:AC66"/>
    <mergeCell ref="AK54:AL54"/>
    <mergeCell ref="AK56:AL56"/>
    <mergeCell ref="AL68:AM68"/>
    <mergeCell ref="AL67:AM67"/>
    <mergeCell ref="E64:H64"/>
    <mergeCell ref="B63:C63"/>
    <mergeCell ref="O55:P55"/>
    <mergeCell ref="Q55:Y55"/>
    <mergeCell ref="F55:N55"/>
    <mergeCell ref="B67:C67"/>
    <mergeCell ref="AB56:AJ56"/>
    <mergeCell ref="X1:AJ1"/>
    <mergeCell ref="AK1:AM1"/>
    <mergeCell ref="AF67:AG67"/>
    <mergeCell ref="AH67:AI67"/>
    <mergeCell ref="AF64:AG64"/>
    <mergeCell ref="AB64:AC64"/>
    <mergeCell ref="AD64:AE64"/>
    <mergeCell ref="AB65:AC65"/>
    <mergeCell ref="L44:AH44"/>
    <mergeCell ref="Q28:AE28"/>
    <mergeCell ref="T9:W9"/>
    <mergeCell ref="Q24:AE24"/>
    <mergeCell ref="Q26:W26"/>
    <mergeCell ref="Y26:AE26"/>
    <mergeCell ref="AH65:AI65"/>
    <mergeCell ref="L48:AH48"/>
    <mergeCell ref="F54:N54"/>
    <mergeCell ref="O54:P54"/>
    <mergeCell ref="L51:AH51"/>
    <mergeCell ref="L52:AH52"/>
    <mergeCell ref="B9:I9"/>
    <mergeCell ref="Q14:AE14"/>
    <mergeCell ref="Q18:AE18"/>
    <mergeCell ref="L47:AH47"/>
    <mergeCell ref="Q16:AE16"/>
    <mergeCell ref="Q20:AE20"/>
    <mergeCell ref="Q22:AE22"/>
    <mergeCell ref="L42:AH42"/>
    <mergeCell ref="AB55:AJ55"/>
    <mergeCell ref="O56:P56"/>
    <mergeCell ref="Q56:Y56"/>
    <mergeCell ref="AJ74:AK74"/>
    <mergeCell ref="AJ68:AK68"/>
    <mergeCell ref="AJ67:AK67"/>
    <mergeCell ref="AF69:AG69"/>
    <mergeCell ref="L43:AH43"/>
    <mergeCell ref="AG74:AH74"/>
    <mergeCell ref="AC72:AL72"/>
    <mergeCell ref="AD66:AE66"/>
    <mergeCell ref="M59:U59"/>
    <mergeCell ref="K65:Z65"/>
    <mergeCell ref="F58:N58"/>
    <mergeCell ref="AD65:AE65"/>
    <mergeCell ref="AF65:AG65"/>
    <mergeCell ref="K68:Z68"/>
    <mergeCell ref="Z56:AA56"/>
    <mergeCell ref="F56:N56"/>
    <mergeCell ref="Z57:AA57"/>
    <mergeCell ref="AL69:AM69"/>
    <mergeCell ref="AB69:AC69"/>
    <mergeCell ref="AD69:AE69"/>
    <mergeCell ref="AH69:AI69"/>
    <mergeCell ref="AJ69:AK69"/>
    <mergeCell ref="K64:Z64"/>
    <mergeCell ref="F53:AL53"/>
    <mergeCell ref="Z54:AA54"/>
    <mergeCell ref="Z55:AA55"/>
    <mergeCell ref="AF68:AG68"/>
    <mergeCell ref="AK58:AL58"/>
    <mergeCell ref="AB58:AJ58"/>
    <mergeCell ref="AF66:AG66"/>
    <mergeCell ref="AH66:AI66"/>
    <mergeCell ref="AK57:AL57"/>
    <mergeCell ref="AB57:AJ57"/>
    <mergeCell ref="AH68:AI68"/>
    <mergeCell ref="AB67:AC67"/>
    <mergeCell ref="AD67:AE67"/>
    <mergeCell ref="AB68:AC68"/>
    <mergeCell ref="AD68:AE68"/>
    <mergeCell ref="K67:Z67"/>
    <mergeCell ref="Q58:Y58"/>
    <mergeCell ref="AH64:AI64"/>
    <mergeCell ref="E67:H67"/>
    <mergeCell ref="E66:H66"/>
    <mergeCell ref="K66:Z66"/>
    <mergeCell ref="Z58:AA58"/>
    <mergeCell ref="F57:N57"/>
    <mergeCell ref="O57:P57"/>
    <mergeCell ref="O58:P58"/>
    <mergeCell ref="Q57:Y57"/>
    <mergeCell ref="B64:C64"/>
    <mergeCell ref="B66:C66"/>
    <mergeCell ref="B65:C65"/>
  </mergeCells>
  <phoneticPr fontId="0" type="noConversion"/>
  <dataValidations xWindow="158" yWindow="141" count="2">
    <dataValidation type="list" allowBlank="1" showInputMessage="1" showErrorMessage="1" sqref="K64:Z68" xr:uid="{00000000-0002-0000-0100-000001000000}">
      <formula1>"ISSUED FOR QUOTATION,ISSUED FOR APPROVAL,ISSUED FOR PURCHASE,RE-ISSUED FOR QUOTATION,RE-ISSUED FOR PURCHASE"</formula1>
    </dataValidation>
    <dataValidation type="list" allowBlank="1" showInputMessage="1" showErrorMessage="1" sqref="AK55:AL58 O55:P58 Z55:AA58" xr:uid="{00000000-0002-0000-0100-000002000000}">
      <formula1>"YES,NO"</formula1>
    </dataValidation>
  </dataValidations>
  <printOptions horizontalCentered="1" verticalCentered="1"/>
  <pageMargins left="0.74803149606299202" right="0.196850393700787" top="0.31496062992126" bottom="0.39370078740157499" header="0.511811023622047" footer="0.511811023622047"/>
  <pageSetup scale="93" orientation="portrait" cellComments="asDisplayed" horizontalDpi="300" verticalDpi="300" r:id="rId1"/>
  <headerFooter alignWithMargins="0"/>
  <drawing r:id="rId2"/>
  <extLst>
    <ext xmlns:x14="http://schemas.microsoft.com/office/spreadsheetml/2009/9/main" uri="{CCE6A557-97BC-4b89-ADB6-D9C93CAAB3DF}">
      <x14:dataValidations xmlns:xm="http://schemas.microsoft.com/office/excel/2006/main" xWindow="158" yWindow="141" count="1">
        <x14:dataValidation type="list" allowBlank="1" showInputMessage="1" showErrorMessage="1" promptTitle="5.1" prompt="The purchaser shall specify whether data, drawings, and maintenance dimensions of pumps shall be in the SI or US Customary (USC) system of measurements. Etc" xr:uid="{00000000-0002-0000-0100-000000000000}">
          <x14:formula1>
            <xm:f>Units!$C$1:$G$1</xm:f>
          </x14:formula1>
          <xm:sqref>T9:W9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J71"/>
  <sheetViews>
    <sheetView showGridLines="0" topLeftCell="A31" zoomScaleNormal="100" workbookViewId="0">
      <selection activeCell="P34" sqref="P34"/>
    </sheetView>
  </sheetViews>
  <sheetFormatPr defaultColWidth="8.85546875" defaultRowHeight="12.75" x14ac:dyDescent="0.2"/>
  <cols>
    <col min="1" max="1" width="2.42578125" style="3" customWidth="1"/>
    <col min="2" max="2" width="3.42578125" style="117" customWidth="1"/>
    <col min="3" max="35" width="2.42578125" style="3" customWidth="1"/>
    <col min="36" max="36" width="3.42578125" style="3" customWidth="1"/>
    <col min="37" max="38" width="2.42578125" style="3" customWidth="1"/>
    <col min="39" max="39" width="0.85546875" style="3" customWidth="1"/>
    <col min="40" max="46" width="3" style="464" customWidth="1"/>
    <col min="47" max="48" width="5.5703125" style="124" customWidth="1"/>
    <col min="49" max="49" width="7.5703125" style="124" customWidth="1"/>
    <col min="50" max="50" width="7.42578125" style="124" customWidth="1"/>
    <col min="51" max="55" width="5.5703125" style="124" customWidth="1"/>
    <col min="56" max="57" width="8.42578125" style="124" customWidth="1"/>
    <col min="58" max="60" width="5.5703125" style="124" customWidth="1"/>
    <col min="61" max="71" width="5.5703125" style="3" customWidth="1"/>
    <col min="72" max="16384" width="8.85546875" style="3"/>
  </cols>
  <sheetData>
    <row r="1" spans="1:40" ht="9" customHeight="1" x14ac:dyDescent="0.2">
      <c r="A1" s="28"/>
      <c r="B1" s="115"/>
      <c r="C1" s="29"/>
      <c r="D1" s="29"/>
      <c r="E1" s="29"/>
      <c r="F1" s="29"/>
      <c r="G1" s="29"/>
      <c r="H1" s="29"/>
      <c r="I1" s="29"/>
      <c r="J1" s="29"/>
      <c r="K1" s="29"/>
      <c r="L1" s="29"/>
      <c r="M1" s="29"/>
      <c r="N1" s="29"/>
      <c r="O1" s="29"/>
      <c r="P1" s="29"/>
      <c r="Q1" s="29"/>
      <c r="R1" s="29"/>
      <c r="S1" s="29"/>
      <c r="T1" s="73"/>
      <c r="U1" s="115"/>
      <c r="V1" s="115"/>
      <c r="W1" s="418"/>
      <c r="X1" s="419"/>
      <c r="Y1" s="419"/>
      <c r="Z1" s="419"/>
      <c r="AA1" s="419"/>
      <c r="AB1" s="419"/>
      <c r="AC1" s="73"/>
      <c r="AD1" s="115"/>
      <c r="AE1" s="115"/>
      <c r="AF1" s="419"/>
      <c r="AG1" s="419"/>
      <c r="AH1" s="419"/>
      <c r="AI1" s="419"/>
      <c r="AJ1" s="419"/>
      <c r="AK1" s="419"/>
      <c r="AL1" s="420"/>
      <c r="AM1" s="115"/>
      <c r="AN1" s="154"/>
    </row>
    <row r="2" spans="1:40" ht="13.35" customHeight="1" x14ac:dyDescent="0.2">
      <c r="A2" s="422"/>
      <c r="C2" s="32"/>
      <c r="D2" s="32"/>
      <c r="E2" s="77" t="s">
        <v>13</v>
      </c>
      <c r="F2" s="32"/>
      <c r="G2" s="32"/>
      <c r="H2" s="32"/>
      <c r="I2" s="32"/>
      <c r="J2" s="32"/>
      <c r="K2" s="32"/>
      <c r="L2" s="32"/>
      <c r="M2" s="32"/>
      <c r="N2" s="32"/>
      <c r="O2" s="32"/>
      <c r="P2" s="32"/>
      <c r="Q2" s="32"/>
      <c r="R2" s="32"/>
      <c r="S2" s="32"/>
      <c r="T2" s="78"/>
      <c r="U2" s="116"/>
      <c r="V2" s="116"/>
      <c r="W2" s="424"/>
      <c r="X2" s="424"/>
      <c r="Y2" s="78"/>
      <c r="Z2" s="78"/>
      <c r="AA2" s="424"/>
      <c r="AB2" s="424"/>
      <c r="AC2" s="78"/>
      <c r="AD2" s="424"/>
      <c r="AE2" s="424"/>
      <c r="AF2" s="424"/>
      <c r="AG2" s="424"/>
      <c r="AH2" s="424"/>
      <c r="AI2" s="424"/>
      <c r="AJ2" s="424"/>
      <c r="AK2" s="424"/>
      <c r="AL2" s="424"/>
      <c r="AM2" s="116"/>
      <c r="AN2" s="155"/>
    </row>
    <row r="3" spans="1:40" ht="9" customHeight="1" x14ac:dyDescent="0.2">
      <c r="A3" s="481"/>
      <c r="B3" s="133"/>
      <c r="C3" s="34"/>
      <c r="D3" s="34"/>
      <c r="E3" s="34"/>
      <c r="F3" s="34"/>
      <c r="G3" s="34"/>
      <c r="H3" s="34"/>
      <c r="I3" s="34"/>
      <c r="J3" s="34"/>
      <c r="K3" s="34"/>
      <c r="L3" s="34"/>
      <c r="M3" s="34"/>
      <c r="N3" s="34"/>
      <c r="O3" s="34"/>
      <c r="P3" s="34"/>
      <c r="Q3" s="34"/>
      <c r="R3" s="34"/>
      <c r="S3" s="34"/>
      <c r="T3" s="35"/>
      <c r="U3" s="35"/>
      <c r="V3" s="35"/>
      <c r="W3" s="35"/>
      <c r="X3" s="133"/>
      <c r="Y3" s="133"/>
      <c r="Z3" s="133"/>
      <c r="AA3" s="133"/>
      <c r="AB3" s="133"/>
      <c r="AC3" s="133"/>
      <c r="AD3" s="133"/>
      <c r="AE3" s="133"/>
      <c r="AF3" s="133"/>
      <c r="AG3" s="133"/>
      <c r="AH3" s="133"/>
      <c r="AI3" s="133"/>
      <c r="AJ3" s="133"/>
      <c r="AK3" s="133"/>
      <c r="AL3" s="133"/>
      <c r="AM3" s="117"/>
      <c r="AN3" s="463"/>
    </row>
    <row r="4" spans="1:40" x14ac:dyDescent="0.2">
      <c r="A4" s="421">
        <v>1</v>
      </c>
      <c r="B4" s="482" t="s">
        <v>182</v>
      </c>
      <c r="C4" s="178" t="s">
        <v>15</v>
      </c>
      <c r="D4" s="178"/>
      <c r="E4" s="178"/>
      <c r="F4" s="178"/>
      <c r="G4" s="178"/>
      <c r="H4" s="731" t="s">
        <v>893</v>
      </c>
      <c r="I4" s="732"/>
      <c r="J4" s="732"/>
      <c r="K4" s="732"/>
      <c r="L4" s="732"/>
      <c r="M4" s="483"/>
      <c r="N4" s="178"/>
      <c r="O4" s="484"/>
      <c r="Q4" s="178"/>
      <c r="R4" s="483"/>
      <c r="S4" s="178"/>
      <c r="T4" s="484"/>
      <c r="U4" s="178"/>
      <c r="V4" s="178"/>
      <c r="W4" s="178"/>
      <c r="X4" s="188" t="s">
        <v>580</v>
      </c>
      <c r="Y4" s="734" t="s">
        <v>894</v>
      </c>
      <c r="Z4" s="734"/>
      <c r="AA4" s="734"/>
      <c r="AB4" s="734"/>
      <c r="AC4" s="734"/>
      <c r="AD4" s="714" t="str">
        <f>IF(Y4="OTHER","SPECIFY","")</f>
        <v/>
      </c>
      <c r="AE4" s="714"/>
      <c r="AF4" s="714"/>
      <c r="AG4" s="485"/>
      <c r="AH4" s="713"/>
      <c r="AI4" s="713"/>
      <c r="AJ4" s="713"/>
      <c r="AK4" s="713"/>
      <c r="AL4" s="713"/>
      <c r="AM4" s="31"/>
      <c r="AN4" s="427" t="s">
        <v>7</v>
      </c>
    </row>
    <row r="5" spans="1:40" x14ac:dyDescent="0.2">
      <c r="A5" s="396">
        <f>A4+1</f>
        <v>2</v>
      </c>
      <c r="B5" s="486"/>
      <c r="C5" s="178" t="s">
        <v>17</v>
      </c>
      <c r="D5" s="178"/>
      <c r="E5" s="487"/>
      <c r="F5" s="684" t="s">
        <v>895</v>
      </c>
      <c r="G5" s="684"/>
      <c r="H5" s="684"/>
      <c r="I5" s="684"/>
      <c r="J5" s="684"/>
      <c r="K5" s="684"/>
      <c r="L5" s="684"/>
      <c r="M5" s="684"/>
      <c r="N5" s="684"/>
      <c r="O5" s="684"/>
      <c r="P5" s="684"/>
      <c r="Q5" s="684"/>
      <c r="R5" s="684"/>
      <c r="S5" s="684"/>
      <c r="T5" s="684"/>
      <c r="U5" s="487"/>
      <c r="V5" s="178" t="s">
        <v>18</v>
      </c>
      <c r="W5" s="182"/>
      <c r="X5" s="488"/>
      <c r="Y5" s="684"/>
      <c r="Z5" s="684"/>
      <c r="AA5" s="684"/>
      <c r="AB5" s="684"/>
      <c r="AC5" s="684"/>
      <c r="AD5" s="684"/>
      <c r="AE5" s="684"/>
      <c r="AF5" s="684"/>
      <c r="AG5" s="684"/>
      <c r="AH5" s="684"/>
      <c r="AI5" s="684"/>
      <c r="AJ5" s="684"/>
      <c r="AK5" s="684"/>
      <c r="AL5" s="684"/>
      <c r="AM5" s="117"/>
      <c r="AN5" s="489"/>
    </row>
    <row r="6" spans="1:40" x14ac:dyDescent="0.2">
      <c r="A6" s="396">
        <f>A5+1</f>
        <v>3</v>
      </c>
      <c r="B6" s="490"/>
      <c r="C6" s="178" t="s">
        <v>19</v>
      </c>
      <c r="D6" s="178"/>
      <c r="E6" s="386"/>
      <c r="F6" s="684"/>
      <c r="G6" s="684"/>
      <c r="H6" s="684"/>
      <c r="I6" s="684"/>
      <c r="J6" s="684"/>
      <c r="K6" s="684"/>
      <c r="L6" s="684"/>
      <c r="M6" s="684"/>
      <c r="N6" s="684"/>
      <c r="O6" s="684"/>
      <c r="P6" s="684"/>
      <c r="Q6" s="684"/>
      <c r="R6" s="684"/>
      <c r="S6" s="684"/>
      <c r="T6" s="684"/>
      <c r="U6" s="386"/>
      <c r="V6" s="178" t="s">
        <v>20</v>
      </c>
      <c r="W6" s="347"/>
      <c r="X6" s="347"/>
      <c r="Y6" s="693" t="s">
        <v>896</v>
      </c>
      <c r="Z6" s="693"/>
      <c r="AA6" s="693"/>
      <c r="AB6" s="693"/>
      <c r="AC6" s="693"/>
      <c r="AD6" s="693"/>
      <c r="AE6" s="693"/>
      <c r="AF6" s="693"/>
      <c r="AG6" s="693"/>
      <c r="AH6" s="693"/>
      <c r="AI6" s="693"/>
      <c r="AJ6" s="693"/>
      <c r="AK6" s="693"/>
      <c r="AL6" s="693"/>
      <c r="AM6" s="117"/>
      <c r="AN6" s="430"/>
    </row>
    <row r="7" spans="1:40" x14ac:dyDescent="0.2">
      <c r="A7" s="428">
        <f>A6+1</f>
        <v>4</v>
      </c>
      <c r="B7" s="490"/>
      <c r="C7" s="178" t="s">
        <v>21</v>
      </c>
      <c r="D7" s="178"/>
      <c r="E7" s="178"/>
      <c r="F7" s="715">
        <v>1</v>
      </c>
      <c r="G7" s="715"/>
      <c r="H7" s="715"/>
      <c r="I7" s="491"/>
      <c r="J7" s="492"/>
      <c r="K7" s="347"/>
      <c r="L7" s="188" t="s">
        <v>22</v>
      </c>
      <c r="M7" s="715"/>
      <c r="N7" s="715"/>
      <c r="O7" s="715"/>
      <c r="P7" s="715"/>
      <c r="Q7" s="715"/>
      <c r="R7" s="715"/>
      <c r="S7" s="715"/>
      <c r="T7" s="715"/>
      <c r="U7" s="386"/>
      <c r="V7" s="178" t="s">
        <v>23</v>
      </c>
      <c r="W7" s="347"/>
      <c r="X7" s="386"/>
      <c r="Y7" s="693"/>
      <c r="Z7" s="693"/>
      <c r="AA7" s="693"/>
      <c r="AB7" s="693"/>
      <c r="AC7" s="493"/>
      <c r="AD7" s="347" t="s">
        <v>24</v>
      </c>
      <c r="AE7" s="178"/>
      <c r="AF7" s="347"/>
      <c r="AG7" s="494"/>
      <c r="AH7" s="693"/>
      <c r="AI7" s="693"/>
      <c r="AJ7" s="693"/>
      <c r="AK7" s="693"/>
      <c r="AL7" s="693"/>
      <c r="AM7" s="117"/>
      <c r="AN7" s="430"/>
    </row>
    <row r="8" spans="1:40" x14ac:dyDescent="0.2">
      <c r="A8" s="396">
        <f>A7+1</f>
        <v>5</v>
      </c>
      <c r="B8" s="490"/>
      <c r="C8" s="178" t="s">
        <v>25</v>
      </c>
      <c r="D8" s="178"/>
      <c r="E8" s="178"/>
      <c r="F8" s="178"/>
      <c r="G8" s="178"/>
      <c r="H8" s="721"/>
      <c r="I8" s="721"/>
      <c r="J8" s="721"/>
      <c r="K8" s="721"/>
      <c r="L8" s="721"/>
      <c r="M8" s="721"/>
      <c r="N8" s="721"/>
      <c r="O8" s="721"/>
      <c r="P8" s="721"/>
      <c r="Q8" s="721"/>
      <c r="R8" s="721"/>
      <c r="S8" s="721"/>
      <c r="T8" s="721"/>
      <c r="U8" s="386"/>
      <c r="V8" s="178" t="s">
        <v>26</v>
      </c>
      <c r="W8" s="347"/>
      <c r="X8" s="347"/>
      <c r="Y8" s="693"/>
      <c r="Z8" s="693"/>
      <c r="AA8" s="693"/>
      <c r="AB8" s="693"/>
      <c r="AC8" s="494"/>
      <c r="AD8" s="178" t="s">
        <v>27</v>
      </c>
      <c r="AE8" s="178"/>
      <c r="AF8" s="178"/>
      <c r="AG8" s="494"/>
      <c r="AH8" s="693" t="str">
        <f>IF(C_SerialNo="","",C_SerialNo)</f>
        <v/>
      </c>
      <c r="AI8" s="693"/>
      <c r="AJ8" s="693"/>
      <c r="AK8" s="693"/>
      <c r="AL8" s="693"/>
      <c r="AM8" s="117"/>
      <c r="AN8" s="448"/>
    </row>
    <row r="9" spans="1:40" ht="3.2" customHeight="1" x14ac:dyDescent="0.2">
      <c r="A9" s="396">
        <f>A8+1</f>
        <v>6</v>
      </c>
      <c r="B9" s="495"/>
      <c r="C9" s="36"/>
      <c r="D9" s="36"/>
      <c r="E9" s="36"/>
      <c r="F9" s="36"/>
      <c r="G9" s="36"/>
      <c r="H9" s="36"/>
      <c r="I9" s="36"/>
      <c r="J9" s="36"/>
      <c r="K9" s="36"/>
      <c r="L9" s="36"/>
      <c r="M9" s="36"/>
      <c r="N9" s="36"/>
      <c r="O9" s="35"/>
      <c r="P9" s="496"/>
      <c r="Q9" s="35"/>
      <c r="R9" s="496"/>
      <c r="S9" s="36"/>
      <c r="T9" s="36"/>
      <c r="U9" s="35"/>
      <c r="V9" s="35"/>
      <c r="W9" s="35"/>
      <c r="X9" s="37"/>
      <c r="Y9" s="37"/>
      <c r="Z9" s="36"/>
      <c r="AA9" s="36"/>
      <c r="AB9" s="133"/>
      <c r="AC9" s="133"/>
      <c r="AD9" s="38"/>
      <c r="AE9" s="36"/>
      <c r="AF9" s="133"/>
      <c r="AG9" s="133"/>
      <c r="AH9" s="133"/>
      <c r="AI9" s="133"/>
      <c r="AJ9" s="133"/>
      <c r="AK9" s="133"/>
      <c r="AL9" s="133"/>
      <c r="AM9" s="133"/>
      <c r="AN9" s="449"/>
    </row>
    <row r="10" spans="1:40" x14ac:dyDescent="0.2">
      <c r="A10" s="396">
        <f>A8+1</f>
        <v>6</v>
      </c>
      <c r="B10" s="486"/>
      <c r="C10" s="722" t="s">
        <v>678</v>
      </c>
      <c r="D10" s="723"/>
      <c r="E10" s="723"/>
      <c r="F10" s="723"/>
      <c r="G10" s="723"/>
      <c r="H10" s="723"/>
      <c r="I10" s="723"/>
      <c r="J10" s="723"/>
      <c r="K10" s="723"/>
      <c r="L10" s="723"/>
      <c r="M10" s="723"/>
      <c r="N10" s="723"/>
      <c r="O10" s="723"/>
      <c r="P10" s="723"/>
      <c r="Q10" s="723"/>
      <c r="R10" s="723"/>
      <c r="S10" s="723"/>
      <c r="T10" s="723"/>
      <c r="U10" s="723"/>
      <c r="V10" s="723"/>
      <c r="W10" s="723"/>
      <c r="X10" s="723"/>
      <c r="Y10" s="724"/>
      <c r="Z10" s="497"/>
      <c r="AA10" s="497"/>
      <c r="AB10" s="497"/>
      <c r="AC10" s="497"/>
      <c r="AD10" s="497"/>
      <c r="AE10" s="497"/>
      <c r="AF10" s="497"/>
      <c r="AG10" s="497"/>
      <c r="AH10" s="497"/>
      <c r="AI10" s="497"/>
      <c r="AJ10" s="497"/>
      <c r="AK10" s="497"/>
      <c r="AL10" s="497"/>
      <c r="AM10" s="498"/>
      <c r="AN10" s="430"/>
    </row>
    <row r="11" spans="1:40" x14ac:dyDescent="0.2">
      <c r="A11" s="396">
        <f t="shared" ref="A11:A28" si="0">A10+1</f>
        <v>7</v>
      </c>
      <c r="B11" s="490"/>
      <c r="C11" s="499"/>
      <c r="D11" s="454"/>
      <c r="E11" s="454"/>
      <c r="F11" s="454"/>
      <c r="G11" s="454"/>
      <c r="H11" s="454"/>
      <c r="I11" s="454"/>
      <c r="J11" s="185"/>
      <c r="K11" s="716" t="s">
        <v>122</v>
      </c>
      <c r="L11" s="717"/>
      <c r="M11" s="718"/>
      <c r="N11" s="716" t="s">
        <v>123</v>
      </c>
      <c r="O11" s="717"/>
      <c r="P11" s="718"/>
      <c r="Q11" s="716" t="s">
        <v>126</v>
      </c>
      <c r="R11" s="717"/>
      <c r="S11" s="718"/>
      <c r="T11" s="719" t="s">
        <v>182</v>
      </c>
      <c r="U11" s="720"/>
      <c r="V11" s="720"/>
      <c r="W11" s="733"/>
      <c r="X11" s="733"/>
      <c r="Y11" s="733"/>
      <c r="Z11" s="547"/>
      <c r="AA11" s="103" t="s">
        <v>139</v>
      </c>
      <c r="AB11" s="102"/>
      <c r="AC11" s="500"/>
      <c r="AD11" s="179"/>
      <c r="AE11" s="179"/>
      <c r="AF11" s="179"/>
      <c r="AG11" s="179"/>
      <c r="AH11" s="735" t="s">
        <v>899</v>
      </c>
      <c r="AI11" s="736"/>
      <c r="AJ11" s="736"/>
      <c r="AK11" s="736"/>
      <c r="AL11" s="736"/>
      <c r="AM11" s="17"/>
      <c r="AN11" s="430"/>
    </row>
    <row r="12" spans="1:40" x14ac:dyDescent="0.2">
      <c r="A12" s="396">
        <f t="shared" si="0"/>
        <v>8</v>
      </c>
      <c r="B12" s="490"/>
      <c r="C12" s="186"/>
      <c r="D12" s="369"/>
      <c r="E12" s="369"/>
      <c r="F12" s="369"/>
      <c r="G12" s="369"/>
      <c r="H12" s="369"/>
      <c r="I12" s="369"/>
      <c r="J12" s="382" t="s">
        <v>561</v>
      </c>
      <c r="K12" s="743" t="s">
        <v>897</v>
      </c>
      <c r="L12" s="744"/>
      <c r="M12" s="744"/>
      <c r="N12" s="744"/>
      <c r="O12" s="744"/>
      <c r="P12" s="744"/>
      <c r="Q12" s="744"/>
      <c r="R12" s="744"/>
      <c r="S12" s="745"/>
      <c r="T12" s="552" t="s">
        <v>704</v>
      </c>
      <c r="U12" s="345"/>
      <c r="V12" s="345"/>
      <c r="W12" s="345"/>
      <c r="X12" s="345"/>
      <c r="Y12" s="551"/>
      <c r="Z12" s="101"/>
      <c r="AA12" s="395" t="s">
        <v>599</v>
      </c>
      <c r="AB12" s="17"/>
      <c r="AC12" s="17"/>
      <c r="AD12" s="106"/>
      <c r="AE12" s="106"/>
      <c r="AF12" s="106"/>
      <c r="AG12" s="106"/>
      <c r="AH12" s="106"/>
      <c r="AI12" s="106"/>
      <c r="AJ12" s="106"/>
      <c r="AK12" s="739" t="s">
        <v>900</v>
      </c>
      <c r="AL12" s="739"/>
      <c r="AM12" s="17"/>
      <c r="AN12" s="430"/>
    </row>
    <row r="13" spans="1:40" x14ac:dyDescent="0.2">
      <c r="A13" s="396">
        <f>A12+1</f>
        <v>9</v>
      </c>
      <c r="B13" s="490"/>
      <c r="C13" s="187"/>
      <c r="D13" s="501"/>
      <c r="E13" s="501"/>
      <c r="F13" s="501"/>
      <c r="G13" s="501"/>
      <c r="H13" s="501"/>
      <c r="I13" s="501"/>
      <c r="J13" s="502" t="s">
        <v>135</v>
      </c>
      <c r="K13" s="669" t="str">
        <f ca="1">Units!B2</f>
        <v>bar a</v>
      </c>
      <c r="L13" s="670"/>
      <c r="M13" s="671"/>
      <c r="N13" s="676">
        <v>0.8</v>
      </c>
      <c r="O13" s="677"/>
      <c r="P13" s="678"/>
      <c r="Q13" s="676">
        <v>0.01</v>
      </c>
      <c r="R13" s="677"/>
      <c r="S13" s="678"/>
      <c r="T13" s="553" t="s">
        <v>705</v>
      </c>
      <c r="U13" s="178"/>
      <c r="V13" s="178"/>
      <c r="W13" s="345"/>
      <c r="X13" s="345"/>
      <c r="Y13" s="551"/>
      <c r="Z13" s="180"/>
      <c r="AA13" s="178" t="s">
        <v>142</v>
      </c>
      <c r="AD13" s="289"/>
      <c r="AE13" s="289"/>
      <c r="AF13" s="289"/>
      <c r="AG13" s="289"/>
      <c r="AH13" s="289"/>
      <c r="AI13" s="737"/>
      <c r="AJ13" s="737"/>
      <c r="AK13" s="737"/>
      <c r="AL13" s="737"/>
      <c r="AM13" s="504"/>
      <c r="AN13" s="430"/>
    </row>
    <row r="14" spans="1:40" x14ac:dyDescent="0.2">
      <c r="A14" s="396">
        <f t="shared" si="0"/>
        <v>10</v>
      </c>
      <c r="B14" s="490"/>
      <c r="C14" s="740" t="s">
        <v>710</v>
      </c>
      <c r="D14" s="741"/>
      <c r="E14" s="741"/>
      <c r="F14" s="741"/>
      <c r="G14" s="741"/>
      <c r="H14" s="741"/>
      <c r="I14" s="741"/>
      <c r="J14" s="742"/>
      <c r="K14" s="669"/>
      <c r="L14" s="670"/>
      <c r="M14" s="671"/>
      <c r="N14" s="676">
        <v>0.84499999999999997</v>
      </c>
      <c r="O14" s="677"/>
      <c r="P14" s="678"/>
      <c r="Q14" s="676">
        <v>0.72</v>
      </c>
      <c r="R14" s="677"/>
      <c r="S14" s="678"/>
      <c r="T14" s="553" t="s">
        <v>706</v>
      </c>
      <c r="U14" s="345"/>
      <c r="V14" s="345"/>
      <c r="W14" s="345"/>
      <c r="X14" s="345"/>
      <c r="Y14" s="551"/>
      <c r="Z14" s="101"/>
      <c r="AA14" s="178" t="s">
        <v>743</v>
      </c>
      <c r="AB14" s="178"/>
      <c r="AC14" s="178"/>
      <c r="AD14" s="188"/>
      <c r="AE14" s="505"/>
      <c r="AF14" s="188"/>
      <c r="AG14" s="188"/>
      <c r="AH14" s="188"/>
      <c r="AI14" s="188"/>
      <c r="AJ14" s="188"/>
      <c r="AK14" s="709"/>
      <c r="AL14" s="709"/>
      <c r="AM14" s="17"/>
      <c r="AN14" s="430"/>
    </row>
    <row r="15" spans="1:40" x14ac:dyDescent="0.2">
      <c r="A15" s="396">
        <f t="shared" si="0"/>
        <v>11</v>
      </c>
      <c r="B15" s="490"/>
      <c r="C15" s="187"/>
      <c r="D15" s="501"/>
      <c r="E15" s="501"/>
      <c r="F15" s="501"/>
      <c r="G15" s="501"/>
      <c r="H15" s="501"/>
      <c r="I15" s="501"/>
      <c r="J15" s="502" t="s">
        <v>137</v>
      </c>
      <c r="K15" s="669" t="str">
        <f ca="1">Units!B34</f>
        <v>kJ/(kg-K)</v>
      </c>
      <c r="L15" s="670"/>
      <c r="M15" s="671"/>
      <c r="N15" s="676">
        <v>1.77</v>
      </c>
      <c r="O15" s="677"/>
      <c r="P15" s="678"/>
      <c r="Q15" s="676">
        <v>1.95</v>
      </c>
      <c r="R15" s="677"/>
      <c r="S15" s="678"/>
      <c r="T15" s="738"/>
      <c r="U15" s="708"/>
      <c r="V15" s="708"/>
      <c r="W15" s="708"/>
      <c r="X15" s="708"/>
      <c r="Y15" s="708"/>
      <c r="Z15" s="548"/>
      <c r="AA15" s="117" t="s">
        <v>744</v>
      </c>
      <c r="AB15" s="117"/>
      <c r="AC15" s="117"/>
      <c r="AD15" s="179"/>
      <c r="AE15" s="179"/>
      <c r="AF15" s="179"/>
      <c r="AG15" s="188"/>
      <c r="AH15" s="188"/>
      <c r="AI15" s="188"/>
      <c r="AJ15" s="188"/>
      <c r="AK15" s="670"/>
      <c r="AL15" s="670"/>
      <c r="AM15" s="17"/>
      <c r="AN15" s="430"/>
    </row>
    <row r="16" spans="1:40" x14ac:dyDescent="0.2">
      <c r="A16" s="396">
        <f t="shared" si="0"/>
        <v>12</v>
      </c>
      <c r="B16" s="490"/>
      <c r="C16" s="378"/>
      <c r="D16" s="506"/>
      <c r="E16" s="506"/>
      <c r="F16" s="506"/>
      <c r="G16" s="506"/>
      <c r="H16" s="506"/>
      <c r="I16" s="506"/>
      <c r="J16" s="507" t="s">
        <v>138</v>
      </c>
      <c r="K16" s="746" t="str">
        <f ca="1">Units!B30</f>
        <v>cP</v>
      </c>
      <c r="L16" s="747"/>
      <c r="M16" s="748"/>
      <c r="N16" s="727">
        <v>4.5</v>
      </c>
      <c r="O16" s="728"/>
      <c r="P16" s="729"/>
      <c r="Q16" s="727">
        <v>0.5</v>
      </c>
      <c r="R16" s="728"/>
      <c r="S16" s="729"/>
      <c r="T16" s="738"/>
      <c r="U16" s="708"/>
      <c r="V16" s="708"/>
      <c r="W16" s="708"/>
      <c r="X16" s="708"/>
      <c r="Y16" s="708"/>
      <c r="Z16" s="549"/>
      <c r="AA16" s="344" t="s">
        <v>877</v>
      </c>
      <c r="AB16" s="344"/>
      <c r="AC16" s="503"/>
      <c r="AD16" s="179"/>
      <c r="AE16" s="413"/>
      <c r="AF16" s="413"/>
      <c r="AG16" s="508"/>
      <c r="AH16" s="505"/>
      <c r="AI16" s="106"/>
      <c r="AJ16" s="188"/>
      <c r="AK16" s="725" t="s">
        <v>898</v>
      </c>
      <c r="AL16" s="726"/>
      <c r="AM16" s="17"/>
      <c r="AN16" s="430"/>
    </row>
    <row r="17" spans="1:62" ht="3" customHeight="1" x14ac:dyDescent="0.2">
      <c r="A17" s="396"/>
      <c r="B17" s="495"/>
      <c r="N17" s="708"/>
      <c r="O17" s="708"/>
      <c r="P17" s="708"/>
      <c r="Q17" s="708"/>
      <c r="R17" s="708"/>
      <c r="S17" s="708"/>
      <c r="T17" s="708"/>
      <c r="U17" s="708"/>
      <c r="V17" s="708"/>
      <c r="W17" s="752"/>
      <c r="X17" s="752"/>
      <c r="Y17" s="752"/>
      <c r="Z17" s="550"/>
      <c r="AM17" s="12"/>
      <c r="AN17" s="448"/>
    </row>
    <row r="18" spans="1:62" x14ac:dyDescent="0.2">
      <c r="A18" s="396">
        <f>A16+1</f>
        <v>13</v>
      </c>
      <c r="B18" s="486"/>
      <c r="C18" s="749" t="s">
        <v>726</v>
      </c>
      <c r="D18" s="750"/>
      <c r="E18" s="750"/>
      <c r="F18" s="750"/>
      <c r="G18" s="750"/>
      <c r="H18" s="750"/>
      <c r="I18" s="750"/>
      <c r="J18" s="750"/>
      <c r="K18" s="750"/>
      <c r="L18" s="750"/>
      <c r="M18" s="750"/>
      <c r="N18" s="750"/>
      <c r="O18" s="750"/>
      <c r="P18" s="750"/>
      <c r="Q18" s="750"/>
      <c r="R18" s="750"/>
      <c r="S18" s="750"/>
      <c r="T18" s="750"/>
      <c r="U18" s="750"/>
      <c r="V18" s="750"/>
      <c r="W18" s="750"/>
      <c r="X18" s="750"/>
      <c r="Y18" s="751"/>
      <c r="Z18" s="101"/>
      <c r="AA18" s="436" t="s">
        <v>143</v>
      </c>
      <c r="AB18" s="436"/>
      <c r="AC18" s="436"/>
      <c r="AD18" s="413"/>
      <c r="AE18" s="413"/>
      <c r="AF18" s="413"/>
      <c r="AG18" s="508"/>
      <c r="AH18" s="505"/>
      <c r="AI18" s="106"/>
      <c r="AJ18" s="505"/>
      <c r="AK18" s="725"/>
      <c r="AL18" s="726"/>
      <c r="AM18" s="17"/>
      <c r="AN18" s="449"/>
    </row>
    <row r="19" spans="1:62" x14ac:dyDescent="0.2">
      <c r="A19" s="396">
        <f t="shared" si="0"/>
        <v>14</v>
      </c>
      <c r="B19" s="490"/>
      <c r="C19" s="509"/>
      <c r="D19" s="510"/>
      <c r="E19" s="510"/>
      <c r="F19" s="510"/>
      <c r="G19" s="510"/>
      <c r="H19" s="510"/>
      <c r="I19" s="510"/>
      <c r="J19" s="510"/>
      <c r="K19" s="716" t="s">
        <v>122</v>
      </c>
      <c r="L19" s="717"/>
      <c r="M19" s="718"/>
      <c r="N19" s="716" t="s">
        <v>123</v>
      </c>
      <c r="O19" s="717"/>
      <c r="P19" s="718"/>
      <c r="Q19" s="716" t="s">
        <v>124</v>
      </c>
      <c r="R19" s="717"/>
      <c r="S19" s="718"/>
      <c r="T19" s="716" t="s">
        <v>125</v>
      </c>
      <c r="U19" s="717"/>
      <c r="V19" s="718"/>
      <c r="W19" s="716" t="s">
        <v>126</v>
      </c>
      <c r="X19" s="717"/>
      <c r="Y19" s="718"/>
      <c r="Z19" s="17"/>
      <c r="AA19" s="194" t="s">
        <v>840</v>
      </c>
      <c r="AB19" s="344"/>
      <c r="AC19" s="344"/>
      <c r="AD19" s="503"/>
      <c r="AE19" s="17"/>
      <c r="AF19" s="17"/>
      <c r="AG19" s="17"/>
      <c r="AH19" s="17"/>
      <c r="AI19" s="17"/>
      <c r="AJ19" s="17"/>
      <c r="AK19" s="725"/>
      <c r="AL19" s="726"/>
      <c r="AM19" s="17"/>
      <c r="AN19" s="430"/>
      <c r="AP19" s="3"/>
      <c r="AQ19" s="3"/>
      <c r="AR19" s="3"/>
      <c r="AS19" s="3"/>
      <c r="AT19" s="3"/>
      <c r="AU19" s="3"/>
      <c r="AV19" s="3"/>
      <c r="AW19" s="3"/>
      <c r="AX19" s="3"/>
      <c r="AY19" s="3"/>
    </row>
    <row r="20" spans="1:62" x14ac:dyDescent="0.2">
      <c r="A20" s="396">
        <f t="shared" si="0"/>
        <v>15</v>
      </c>
      <c r="B20" s="490"/>
      <c r="C20" s="186"/>
      <c r="D20" s="369"/>
      <c r="E20" s="369"/>
      <c r="F20" s="369"/>
      <c r="G20" s="369"/>
      <c r="H20" s="369"/>
      <c r="I20" s="369"/>
      <c r="J20" s="545" t="s">
        <v>560</v>
      </c>
      <c r="K20" s="511"/>
      <c r="L20" s="480"/>
      <c r="M20" s="512"/>
      <c r="N20" s="757" t="s">
        <v>901</v>
      </c>
      <c r="O20" s="758"/>
      <c r="P20" s="758"/>
      <c r="Q20" s="758"/>
      <c r="R20" s="758"/>
      <c r="S20" s="758"/>
      <c r="T20" s="758"/>
      <c r="U20" s="758"/>
      <c r="V20" s="758"/>
      <c r="W20" s="758"/>
      <c r="X20" s="758"/>
      <c r="Y20" s="759"/>
      <c r="Z20" s="17"/>
      <c r="AA20" s="194" t="s">
        <v>841</v>
      </c>
      <c r="AB20" s="381"/>
      <c r="AC20" s="381"/>
      <c r="AD20" s="381"/>
      <c r="AE20" s="381"/>
      <c r="AF20" s="381"/>
      <c r="AG20" s="381"/>
      <c r="AH20" s="381"/>
      <c r="AI20" s="381"/>
      <c r="AJ20" s="381"/>
      <c r="AK20" s="725"/>
      <c r="AL20" s="726"/>
      <c r="AM20" s="17"/>
      <c r="AN20" s="430"/>
    </row>
    <row r="21" spans="1:62" x14ac:dyDescent="0.2">
      <c r="A21" s="396">
        <f t="shared" si="0"/>
        <v>16</v>
      </c>
      <c r="B21" s="490"/>
      <c r="C21" s="180"/>
      <c r="D21" s="178"/>
      <c r="E21" s="178"/>
      <c r="F21" s="178"/>
      <c r="G21" s="178"/>
      <c r="H21" s="178"/>
      <c r="I21" s="178"/>
      <c r="J21" s="544" t="s">
        <v>134</v>
      </c>
      <c r="K21" s="669" t="str">
        <f ca="1">Units!B32</f>
        <v>°C</v>
      </c>
      <c r="L21" s="670"/>
      <c r="M21" s="671"/>
      <c r="N21" s="667">
        <v>40</v>
      </c>
      <c r="O21" s="667"/>
      <c r="P21" s="667"/>
      <c r="Q21" s="667">
        <v>20</v>
      </c>
      <c r="R21" s="667"/>
      <c r="S21" s="667"/>
      <c r="T21" s="667">
        <v>20</v>
      </c>
      <c r="U21" s="667"/>
      <c r="V21" s="667"/>
      <c r="W21" s="667">
        <v>5</v>
      </c>
      <c r="X21" s="667"/>
      <c r="Y21" s="667"/>
      <c r="Z21" s="17"/>
      <c r="AA21" s="381"/>
      <c r="AB21" s="381"/>
      <c r="AC21" s="381"/>
      <c r="AD21" s="381"/>
      <c r="AE21" s="381"/>
      <c r="AF21" s="381"/>
      <c r="AG21" s="381"/>
      <c r="AH21" s="381"/>
      <c r="AI21" s="381"/>
      <c r="AJ21" s="381"/>
      <c r="AK21" s="505"/>
      <c r="AL21" s="188"/>
      <c r="AM21" s="17"/>
      <c r="AN21" s="430"/>
      <c r="AP21" s="381"/>
      <c r="AQ21" s="381"/>
      <c r="AR21" s="381"/>
      <c r="AS21" s="381"/>
      <c r="AT21" s="381"/>
      <c r="AU21" s="381"/>
      <c r="AV21" s="381"/>
      <c r="AW21" s="381"/>
      <c r="AX21" s="381"/>
      <c r="AY21" s="381"/>
    </row>
    <row r="22" spans="1:62" x14ac:dyDescent="0.2">
      <c r="A22" s="396">
        <f t="shared" si="0"/>
        <v>17</v>
      </c>
      <c r="B22" s="490"/>
      <c r="C22" s="187"/>
      <c r="D22" s="501"/>
      <c r="E22" s="501"/>
      <c r="F22" s="501"/>
      <c r="G22" s="501"/>
      <c r="H22" s="501"/>
      <c r="I22" s="501"/>
      <c r="J22" s="502" t="s">
        <v>854</v>
      </c>
      <c r="K22" s="669" t="str">
        <f ca="1">Units!B19</f>
        <v>m³/h</v>
      </c>
      <c r="L22" s="670"/>
      <c r="M22" s="671"/>
      <c r="N22" s="667"/>
      <c r="O22" s="667"/>
      <c r="P22" s="667"/>
      <c r="Q22" s="668">
        <v>300</v>
      </c>
      <c r="R22" s="668"/>
      <c r="S22" s="668"/>
      <c r="T22" s="667"/>
      <c r="U22" s="667"/>
      <c r="V22" s="667"/>
      <c r="W22" s="667"/>
      <c r="X22" s="667"/>
      <c r="Y22" s="667"/>
      <c r="Z22" s="17"/>
      <c r="AA22" s="404"/>
      <c r="AB22" s="334"/>
      <c r="AC22" s="334"/>
      <c r="AD22" s="334"/>
      <c r="AE22" s="334"/>
      <c r="AF22" s="334"/>
      <c r="AG22" s="334"/>
      <c r="AH22" s="334"/>
      <c r="AI22" s="334"/>
      <c r="AJ22" s="334"/>
      <c r="AK22" s="334"/>
      <c r="AL22" s="334"/>
      <c r="AM22" s="17"/>
      <c r="AN22" s="430"/>
    </row>
    <row r="23" spans="1:62" x14ac:dyDescent="0.2">
      <c r="A23" s="396">
        <f t="shared" si="0"/>
        <v>18</v>
      </c>
      <c r="B23" s="490"/>
      <c r="C23" s="187"/>
      <c r="D23" s="501"/>
      <c r="E23" s="501"/>
      <c r="F23" s="501"/>
      <c r="G23" s="501"/>
      <c r="H23" s="501"/>
      <c r="I23" s="501"/>
      <c r="J23" s="502" t="s">
        <v>725</v>
      </c>
      <c r="K23" s="669" t="str">
        <f ca="1">Units!B2</f>
        <v>bar a</v>
      </c>
      <c r="L23" s="670"/>
      <c r="M23" s="671"/>
      <c r="N23" s="667"/>
      <c r="O23" s="667"/>
      <c r="P23" s="667"/>
      <c r="Q23" s="667">
        <v>8.75</v>
      </c>
      <c r="R23" s="667"/>
      <c r="S23" s="667"/>
      <c r="T23" s="667"/>
      <c r="U23" s="667"/>
      <c r="V23" s="667"/>
      <c r="W23" s="667"/>
      <c r="X23" s="667"/>
      <c r="Y23" s="667"/>
      <c r="Z23" s="17"/>
      <c r="AA23" s="513"/>
      <c r="AB23" s="334"/>
      <c r="AC23" s="334"/>
      <c r="AD23" s="334"/>
      <c r="AE23" s="334"/>
      <c r="AF23" s="334"/>
      <c r="AG23" s="334"/>
      <c r="AH23" s="334"/>
      <c r="AI23" s="334"/>
      <c r="AJ23" s="334"/>
      <c r="AK23" s="334"/>
      <c r="AL23" s="334"/>
      <c r="AM23" s="17"/>
      <c r="AN23" s="430"/>
    </row>
    <row r="24" spans="1:62" x14ac:dyDescent="0.2">
      <c r="A24" s="396">
        <f t="shared" si="0"/>
        <v>19</v>
      </c>
      <c r="B24" s="490"/>
      <c r="C24" s="187"/>
      <c r="D24" s="501"/>
      <c r="E24" s="501"/>
      <c r="F24" s="501"/>
      <c r="G24" s="501"/>
      <c r="H24" s="501"/>
      <c r="I24" s="501"/>
      <c r="J24" s="502" t="s">
        <v>129</v>
      </c>
      <c r="K24" s="669" t="str">
        <f ca="1">Units!B2</f>
        <v>bar a</v>
      </c>
      <c r="L24" s="670"/>
      <c r="M24" s="671"/>
      <c r="N24" s="667"/>
      <c r="O24" s="667"/>
      <c r="P24" s="667"/>
      <c r="Q24" s="667">
        <v>1</v>
      </c>
      <c r="R24" s="667"/>
      <c r="S24" s="667"/>
      <c r="T24" s="667"/>
      <c r="U24" s="667"/>
      <c r="V24" s="667"/>
      <c r="W24" s="667"/>
      <c r="X24" s="667"/>
      <c r="Y24" s="667"/>
      <c r="Z24" s="17"/>
      <c r="AA24" s="334"/>
      <c r="AB24" s="334"/>
      <c r="AC24" s="334"/>
      <c r="AD24" s="334"/>
      <c r="AE24" s="334"/>
      <c r="AF24" s="334"/>
      <c r="AG24" s="334"/>
      <c r="AH24" s="334"/>
      <c r="AI24" s="334"/>
      <c r="AJ24" s="334"/>
      <c r="AK24" s="334"/>
      <c r="AL24" s="334"/>
      <c r="AM24" s="17"/>
      <c r="AN24" s="430"/>
    </row>
    <row r="25" spans="1:62" x14ac:dyDescent="0.2">
      <c r="A25" s="396">
        <f t="shared" si="0"/>
        <v>20</v>
      </c>
      <c r="B25" s="490"/>
      <c r="C25" s="740" t="s">
        <v>130</v>
      </c>
      <c r="D25" s="741"/>
      <c r="E25" s="741"/>
      <c r="F25" s="741"/>
      <c r="G25" s="741"/>
      <c r="H25" s="741"/>
      <c r="I25" s="741"/>
      <c r="J25" s="742"/>
      <c r="K25" s="669" t="str">
        <f ca="1">Units!B4</f>
        <v>bar</v>
      </c>
      <c r="L25" s="670"/>
      <c r="M25" s="671"/>
      <c r="N25" s="676"/>
      <c r="O25" s="677"/>
      <c r="P25" s="678"/>
      <c r="Q25" s="756">
        <f ca="1">Units!B69</f>
        <v>7.75</v>
      </c>
      <c r="R25" s="756"/>
      <c r="S25" s="756"/>
      <c r="T25" s="676"/>
      <c r="U25" s="677"/>
      <c r="V25" s="678"/>
      <c r="W25" s="676"/>
      <c r="X25" s="677"/>
      <c r="Y25" s="678"/>
      <c r="Z25" s="346"/>
      <c r="AA25" s="381"/>
      <c r="AB25" s="381"/>
      <c r="AC25" s="381"/>
      <c r="AD25" s="381"/>
      <c r="AE25" s="381"/>
      <c r="AF25" s="381"/>
      <c r="AG25" s="381"/>
      <c r="AH25" s="381"/>
      <c r="AI25" s="381"/>
      <c r="AJ25" s="381"/>
      <c r="AK25" s="381"/>
      <c r="AL25" s="381"/>
      <c r="AM25" s="17"/>
      <c r="AN25" s="430"/>
    </row>
    <row r="26" spans="1:62" x14ac:dyDescent="0.2">
      <c r="A26" s="396">
        <f t="shared" si="0"/>
        <v>21</v>
      </c>
      <c r="B26" s="490"/>
      <c r="C26" s="740" t="s">
        <v>132</v>
      </c>
      <c r="D26" s="741"/>
      <c r="E26" s="741"/>
      <c r="F26" s="741"/>
      <c r="G26" s="741"/>
      <c r="H26" s="741"/>
      <c r="I26" s="741"/>
      <c r="J26" s="742"/>
      <c r="K26" s="669" t="str">
        <f ca="1">Units!B11</f>
        <v>m</v>
      </c>
      <c r="L26" s="670"/>
      <c r="M26" s="671"/>
      <c r="N26" s="676"/>
      <c r="O26" s="677"/>
      <c r="P26" s="678"/>
      <c r="Q26" s="675">
        <f ca="1">Units!B70</f>
        <v>93.524615384615387</v>
      </c>
      <c r="R26" s="675"/>
      <c r="S26" s="675"/>
      <c r="T26" s="676"/>
      <c r="U26" s="677"/>
      <c r="V26" s="678"/>
      <c r="W26" s="676"/>
      <c r="X26" s="677"/>
      <c r="Y26" s="678"/>
      <c r="Z26" s="346"/>
      <c r="AA26" s="381"/>
      <c r="AB26" s="381"/>
      <c r="AC26" s="381"/>
      <c r="AD26" s="381"/>
      <c r="AE26" s="381"/>
      <c r="AF26" s="381"/>
      <c r="AG26" s="381"/>
      <c r="AH26" s="381"/>
      <c r="AI26" s="381"/>
      <c r="AJ26" s="381"/>
      <c r="AK26" s="381"/>
      <c r="AL26" s="381"/>
      <c r="AM26" s="17"/>
      <c r="AN26" s="430"/>
    </row>
    <row r="27" spans="1:62" x14ac:dyDescent="0.2">
      <c r="A27" s="396">
        <f t="shared" si="0"/>
        <v>22</v>
      </c>
      <c r="B27" s="490"/>
      <c r="C27" s="740" t="s">
        <v>679</v>
      </c>
      <c r="D27" s="741"/>
      <c r="E27" s="741"/>
      <c r="F27" s="741"/>
      <c r="G27" s="741"/>
      <c r="H27" s="741"/>
      <c r="I27" s="741"/>
      <c r="J27" s="742"/>
      <c r="K27" s="669" t="str">
        <f ca="1">Units!B11</f>
        <v>m</v>
      </c>
      <c r="L27" s="670"/>
      <c r="M27" s="671"/>
      <c r="N27" s="672"/>
      <c r="O27" s="673"/>
      <c r="P27" s="674"/>
      <c r="Q27" s="675">
        <f ca="1">Units!B71</f>
        <v>2.4135384615384612</v>
      </c>
      <c r="R27" s="675"/>
      <c r="S27" s="675"/>
      <c r="T27" s="672"/>
      <c r="U27" s="673"/>
      <c r="V27" s="674"/>
      <c r="W27" s="672"/>
      <c r="X27" s="673"/>
      <c r="Y27" s="674"/>
      <c r="Z27" s="346"/>
      <c r="AA27" s="381"/>
      <c r="AB27" s="381"/>
      <c r="AC27" s="381"/>
      <c r="AD27" s="381"/>
      <c r="AE27" s="381"/>
      <c r="AF27" s="381"/>
      <c r="AG27" s="381"/>
      <c r="AH27" s="381"/>
      <c r="AI27" s="381"/>
      <c r="AJ27" s="381"/>
      <c r="AK27" s="381"/>
      <c r="AL27" s="381"/>
      <c r="AM27" s="17"/>
      <c r="AN27" s="430"/>
    </row>
    <row r="28" spans="1:62" x14ac:dyDescent="0.2">
      <c r="A28" s="396">
        <f t="shared" si="0"/>
        <v>23</v>
      </c>
      <c r="B28" s="495"/>
      <c r="C28" s="762" t="s">
        <v>185</v>
      </c>
      <c r="D28" s="763"/>
      <c r="E28" s="763"/>
      <c r="F28" s="763"/>
      <c r="G28" s="763"/>
      <c r="H28" s="763"/>
      <c r="I28" s="763"/>
      <c r="J28" s="764"/>
      <c r="K28" s="746" t="str">
        <f ca="1">Units!B29</f>
        <v>kW</v>
      </c>
      <c r="L28" s="747"/>
      <c r="M28" s="748"/>
      <c r="N28" s="672"/>
      <c r="O28" s="673"/>
      <c r="P28" s="674"/>
      <c r="Q28" s="682">
        <f ca="1">Units!B72</f>
        <v>64.583333333333329</v>
      </c>
      <c r="R28" s="682"/>
      <c r="S28" s="682"/>
      <c r="T28" s="672"/>
      <c r="U28" s="673"/>
      <c r="V28" s="674"/>
      <c r="W28" s="672"/>
      <c r="X28" s="673"/>
      <c r="Y28" s="674"/>
      <c r="Z28" s="346"/>
      <c r="AA28" s="381"/>
      <c r="AB28" s="381"/>
      <c r="AC28" s="381"/>
      <c r="AD28" s="381"/>
      <c r="AE28" s="381"/>
      <c r="AF28" s="381"/>
      <c r="AG28" s="381"/>
      <c r="AH28" s="381"/>
      <c r="AI28" s="381"/>
      <c r="AJ28" s="381"/>
      <c r="AK28" s="381"/>
      <c r="AL28" s="381"/>
      <c r="AM28" s="17"/>
      <c r="AN28" s="448"/>
    </row>
    <row r="29" spans="1:62" ht="4.9000000000000004" customHeight="1" x14ac:dyDescent="0.2">
      <c r="A29" s="396"/>
      <c r="B29" s="486"/>
      <c r="C29" s="178"/>
      <c r="D29" s="451"/>
      <c r="E29" s="503"/>
      <c r="F29" s="17"/>
      <c r="G29" s="178"/>
      <c r="H29" s="451"/>
      <c r="I29" s="503"/>
      <c r="J29" s="17"/>
      <c r="K29" s="17"/>
      <c r="L29" s="178"/>
      <c r="M29" s="451"/>
      <c r="N29" s="344"/>
      <c r="O29" s="344"/>
      <c r="P29" s="344"/>
      <c r="Q29" s="344"/>
      <c r="R29" s="344"/>
      <c r="S29" s="117"/>
      <c r="T29" s="117"/>
      <c r="U29" s="178"/>
      <c r="V29" s="178"/>
      <c r="W29" s="178"/>
      <c r="X29" s="178"/>
      <c r="Y29" s="178"/>
      <c r="Z29" s="178"/>
      <c r="AA29" s="178"/>
      <c r="AB29" s="178"/>
      <c r="AC29" s="178"/>
      <c r="AD29" s="178"/>
      <c r="AE29" s="178"/>
      <c r="AF29" s="178"/>
      <c r="AG29" s="178"/>
      <c r="AH29" s="178"/>
      <c r="AI29" s="178"/>
      <c r="AJ29" s="178"/>
      <c r="AK29" s="178"/>
      <c r="AL29" s="178"/>
      <c r="AM29" s="17"/>
      <c r="AN29" s="449"/>
    </row>
    <row r="30" spans="1:62" x14ac:dyDescent="0.2">
      <c r="A30" s="396">
        <f>A28+1</f>
        <v>24</v>
      </c>
      <c r="B30" s="490"/>
      <c r="C30" s="767" t="s">
        <v>30</v>
      </c>
      <c r="D30" s="768"/>
      <c r="E30" s="768"/>
      <c r="F30" s="768"/>
      <c r="G30" s="768"/>
      <c r="H30" s="768"/>
      <c r="I30" s="768"/>
      <c r="J30" s="768"/>
      <c r="K30" s="768"/>
      <c r="L30" s="768"/>
      <c r="M30" s="768"/>
      <c r="N30" s="768"/>
      <c r="O30" s="768"/>
      <c r="P30" s="768"/>
      <c r="Q30" s="768"/>
      <c r="R30" s="768"/>
      <c r="S30" s="768"/>
      <c r="T30" s="768"/>
      <c r="U30" s="768"/>
      <c r="V30" s="768"/>
      <c r="W30" s="768"/>
      <c r="X30" s="768"/>
      <c r="Y30" s="768"/>
      <c r="Z30" s="768"/>
      <c r="AA30" s="768"/>
      <c r="AB30" s="768"/>
      <c r="AC30" s="768"/>
      <c r="AD30" s="768"/>
      <c r="AE30" s="768"/>
      <c r="AF30" s="768"/>
      <c r="AG30" s="768"/>
      <c r="AH30" s="768"/>
      <c r="AI30" s="768"/>
      <c r="AJ30" s="768"/>
      <c r="AK30" s="768"/>
      <c r="AL30" s="768"/>
      <c r="AM30" s="769"/>
      <c r="AN30" s="430"/>
    </row>
    <row r="31" spans="1:62" x14ac:dyDescent="0.2">
      <c r="A31" s="396">
        <f t="shared" ref="A31:A68" si="1">A30+1</f>
        <v>25</v>
      </c>
      <c r="B31" s="490"/>
      <c r="C31" s="458" t="s">
        <v>31</v>
      </c>
      <c r="D31" s="117"/>
      <c r="E31" s="117"/>
      <c r="F31" s="117"/>
      <c r="G31" s="117"/>
      <c r="H31" s="117"/>
      <c r="I31" s="117"/>
      <c r="J31" s="117"/>
      <c r="K31" s="117"/>
      <c r="L31" s="117"/>
      <c r="M31" s="117"/>
      <c r="N31" s="117"/>
      <c r="O31" s="117"/>
      <c r="P31" s="117"/>
      <c r="Q31" s="117"/>
      <c r="R31" s="117"/>
      <c r="S31" s="117"/>
      <c r="T31" s="31"/>
      <c r="U31" s="293" t="s">
        <v>220</v>
      </c>
      <c r="V31" s="522"/>
      <c r="W31" s="522"/>
      <c r="X31" s="522"/>
      <c r="Y31" s="522"/>
      <c r="Z31" s="522"/>
      <c r="AA31" s="522"/>
      <c r="AB31" s="522"/>
      <c r="AC31" s="522"/>
      <c r="AD31" s="522"/>
      <c r="AE31" s="522"/>
      <c r="AF31" s="522"/>
      <c r="AG31" s="522"/>
      <c r="AH31" s="522"/>
      <c r="AI31" s="522"/>
      <c r="AJ31" s="522"/>
      <c r="AK31" s="522"/>
      <c r="AM31" s="117"/>
      <c r="AN31" s="430"/>
      <c r="BJ31" s="344"/>
    </row>
    <row r="32" spans="1:62" x14ac:dyDescent="0.2">
      <c r="A32" s="396">
        <f t="shared" si="1"/>
        <v>26</v>
      </c>
      <c r="B32" s="490"/>
      <c r="C32" s="117"/>
      <c r="D32" s="117"/>
      <c r="E32" s="761" t="s">
        <v>902</v>
      </c>
      <c r="F32" s="761"/>
      <c r="G32" s="761"/>
      <c r="H32" s="761"/>
      <c r="I32" s="17"/>
      <c r="J32" s="761"/>
      <c r="K32" s="761"/>
      <c r="L32" s="761"/>
      <c r="M32" s="761"/>
      <c r="N32" s="17"/>
      <c r="O32" s="761"/>
      <c r="P32" s="761"/>
      <c r="Q32" s="761"/>
      <c r="R32" s="761"/>
      <c r="S32" s="761"/>
      <c r="T32" s="515"/>
      <c r="U32" s="522"/>
      <c r="V32" s="347"/>
      <c r="W32" s="347"/>
      <c r="X32" s="347"/>
      <c r="Y32" s="347"/>
      <c r="Z32" s="754" t="s">
        <v>221</v>
      </c>
      <c r="AA32" s="754"/>
      <c r="AB32" s="294"/>
      <c r="AC32" s="194"/>
      <c r="AD32" s="754" t="s">
        <v>222</v>
      </c>
      <c r="AE32" s="754"/>
      <c r="AF32" s="755"/>
      <c r="AG32" s="753" t="s">
        <v>223</v>
      </c>
      <c r="AH32" s="754"/>
      <c r="AI32" s="755"/>
      <c r="AJ32" s="753"/>
      <c r="AK32" s="754"/>
      <c r="AM32" s="117"/>
      <c r="AN32" s="430"/>
    </row>
    <row r="33" spans="1:62" x14ac:dyDescent="0.2">
      <c r="A33" s="396">
        <f t="shared" si="1"/>
        <v>27</v>
      </c>
      <c r="B33" s="490"/>
      <c r="C33" s="458" t="s">
        <v>144</v>
      </c>
      <c r="D33" s="451"/>
      <c r="E33" s="117"/>
      <c r="F33" s="117"/>
      <c r="G33" s="178"/>
      <c r="H33" s="765" t="s">
        <v>903</v>
      </c>
      <c r="I33" s="766"/>
      <c r="J33" s="766"/>
      <c r="K33" s="766"/>
      <c r="L33" s="117"/>
      <c r="M33" s="290" t="s">
        <v>145</v>
      </c>
      <c r="N33" s="770" t="s">
        <v>207</v>
      </c>
      <c r="O33" s="770"/>
      <c r="P33" s="770"/>
      <c r="Q33" s="770"/>
      <c r="R33" s="770"/>
      <c r="S33" s="770"/>
      <c r="T33" s="771"/>
      <c r="U33" s="522"/>
      <c r="V33" s="347" t="s">
        <v>224</v>
      </c>
      <c r="W33" s="347"/>
      <c r="X33" s="347" t="str">
        <f ca="1">Units!B32</f>
        <v>°C</v>
      </c>
      <c r="Y33" s="518"/>
      <c r="Z33" s="684"/>
      <c r="AA33" s="684"/>
      <c r="AB33" s="522"/>
      <c r="AC33" s="188" t="s">
        <v>225</v>
      </c>
      <c r="AD33" s="684"/>
      <c r="AE33" s="684"/>
      <c r="AF33" s="772"/>
      <c r="AG33" s="707"/>
      <c r="AH33" s="684"/>
      <c r="AI33" s="772"/>
      <c r="AJ33" s="707"/>
      <c r="AK33" s="684"/>
      <c r="AM33" s="504"/>
      <c r="AN33" s="430"/>
      <c r="BJ33" s="117"/>
    </row>
    <row r="34" spans="1:62" x14ac:dyDescent="0.2">
      <c r="A34" s="396">
        <f t="shared" si="1"/>
        <v>28</v>
      </c>
      <c r="B34" s="490"/>
      <c r="C34" s="291" t="s">
        <v>32</v>
      </c>
      <c r="D34" s="178"/>
      <c r="E34" s="117"/>
      <c r="F34" s="117"/>
      <c r="G34" s="117"/>
      <c r="H34" s="117"/>
      <c r="I34" s="117"/>
      <c r="J34" s="117"/>
      <c r="K34" s="117"/>
      <c r="L34" s="117"/>
      <c r="M34" s="117"/>
      <c r="N34" s="117" t="s">
        <v>720</v>
      </c>
      <c r="O34" s="117"/>
      <c r="P34" s="117"/>
      <c r="Q34" s="188" t="str">
        <f>IF(Page1!$T$9="Customary","DIVISION","ZONE")</f>
        <v>ZONE</v>
      </c>
      <c r="R34" s="696">
        <v>2</v>
      </c>
      <c r="S34" s="696"/>
      <c r="T34" s="492"/>
      <c r="U34" s="534"/>
      <c r="V34" s="347" t="s">
        <v>226</v>
      </c>
      <c r="W34" s="347"/>
      <c r="X34" s="347" t="str">
        <f ca="1">Units!B3</f>
        <v>bar g</v>
      </c>
      <c r="Y34" s="386"/>
      <c r="Z34" s="684"/>
      <c r="AA34" s="684"/>
      <c r="AB34" s="522"/>
      <c r="AC34" s="188" t="s">
        <v>227</v>
      </c>
      <c r="AD34" s="693"/>
      <c r="AE34" s="693"/>
      <c r="AF34" s="694"/>
      <c r="AG34" s="695"/>
      <c r="AH34" s="693"/>
      <c r="AI34" s="694"/>
      <c r="AJ34" s="695"/>
      <c r="AK34" s="693"/>
      <c r="AM34" s="117"/>
      <c r="AN34" s="430"/>
      <c r="BJ34" s="117"/>
    </row>
    <row r="35" spans="1:62" x14ac:dyDescent="0.2">
      <c r="A35" s="396">
        <f t="shared" si="1"/>
        <v>29</v>
      </c>
      <c r="B35" s="490"/>
      <c r="C35" s="450"/>
      <c r="E35" s="188" t="s">
        <v>201</v>
      </c>
      <c r="F35" s="737" t="s">
        <v>242</v>
      </c>
      <c r="G35" s="737"/>
      <c r="H35" s="737"/>
      <c r="I35" s="737"/>
      <c r="J35" s="760"/>
      <c r="K35" s="737"/>
      <c r="L35" s="737"/>
      <c r="M35" s="737"/>
      <c r="N35" s="492"/>
      <c r="O35" s="492"/>
      <c r="P35" s="117"/>
      <c r="Q35" s="188" t="s">
        <v>230</v>
      </c>
      <c r="R35" s="737" t="s">
        <v>257</v>
      </c>
      <c r="S35" s="737"/>
      <c r="T35" s="492"/>
      <c r="U35" s="398"/>
      <c r="V35" s="347" t="s">
        <v>228</v>
      </c>
      <c r="W35" s="347"/>
      <c r="X35" s="347"/>
      <c r="Y35" s="684"/>
      <c r="Z35" s="684"/>
      <c r="AA35" s="684"/>
      <c r="AB35" s="684"/>
      <c r="AC35" s="684"/>
      <c r="AD35" s="684"/>
      <c r="AE35" s="684"/>
      <c r="AF35" s="491"/>
      <c r="AG35" s="491"/>
      <c r="AH35" s="491"/>
      <c r="AI35" s="491"/>
      <c r="AJ35" s="491"/>
      <c r="AK35" s="491"/>
      <c r="AM35" s="117"/>
      <c r="AN35" s="430"/>
      <c r="AR35" s="516"/>
    </row>
    <row r="36" spans="1:62" x14ac:dyDescent="0.2">
      <c r="A36" s="396">
        <f t="shared" si="1"/>
        <v>30</v>
      </c>
      <c r="B36" s="490"/>
      <c r="C36" s="293" t="s">
        <v>208</v>
      </c>
      <c r="D36" s="347"/>
      <c r="E36" s="492"/>
      <c r="F36" s="492"/>
      <c r="G36" s="492"/>
      <c r="H36" s="492"/>
      <c r="I36" s="492"/>
      <c r="J36" s="492"/>
      <c r="K36" s="492"/>
      <c r="L36" s="492"/>
      <c r="M36" s="492"/>
      <c r="N36" s="492"/>
      <c r="O36" s="492"/>
      <c r="P36" s="492"/>
      <c r="Q36" s="685"/>
      <c r="R36" s="685"/>
      <c r="S36" s="492"/>
      <c r="T36" s="515"/>
      <c r="V36" s="117" t="s">
        <v>575</v>
      </c>
      <c r="AI36" s="684"/>
      <c r="AJ36" s="684"/>
      <c r="AK36" s="117" t="s">
        <v>576</v>
      </c>
      <c r="AM36" s="117"/>
      <c r="AN36" s="430"/>
      <c r="BJ36" s="117"/>
    </row>
    <row r="37" spans="1:62" x14ac:dyDescent="0.2">
      <c r="A37" s="396">
        <f t="shared" si="1"/>
        <v>31</v>
      </c>
      <c r="B37" s="490"/>
      <c r="C37" s="291" t="s">
        <v>146</v>
      </c>
      <c r="D37" s="492"/>
      <c r="E37" s="492"/>
      <c r="F37" s="492"/>
      <c r="G37" s="492"/>
      <c r="H37" s="492"/>
      <c r="I37" s="773">
        <v>10</v>
      </c>
      <c r="J37" s="773"/>
      <c r="K37" s="178" t="str">
        <f ca="1">Units!B12</f>
        <v>m</v>
      </c>
      <c r="L37" s="492"/>
      <c r="M37" s="492"/>
      <c r="N37" s="492"/>
      <c r="O37" s="492"/>
      <c r="P37" s="439" t="s">
        <v>147</v>
      </c>
      <c r="Q37" s="773"/>
      <c r="R37" s="773"/>
      <c r="S37" s="178" t="str">
        <f ca="1">Units!B6</f>
        <v>mmHg</v>
      </c>
      <c r="T37" s="184"/>
      <c r="U37" s="293" t="s">
        <v>229</v>
      </c>
      <c r="V37" s="347"/>
      <c r="W37" s="347"/>
      <c r="X37" s="347"/>
      <c r="Y37" s="347"/>
      <c r="Z37" s="347"/>
      <c r="AA37" s="181" t="s">
        <v>225</v>
      </c>
      <c r="AB37" s="347"/>
      <c r="AC37" s="684"/>
      <c r="AD37" s="684"/>
      <c r="AE37" s="347" t="str">
        <f ca="1">Units!B3</f>
        <v>bar g</v>
      </c>
      <c r="AF37" s="347"/>
      <c r="AG37" s="347" t="s">
        <v>227</v>
      </c>
      <c r="AH37" s="386"/>
      <c r="AI37" s="684"/>
      <c r="AJ37" s="684"/>
      <c r="AK37" s="347" t="str">
        <f ca="1">Units!B3</f>
        <v>bar g</v>
      </c>
      <c r="AM37" s="17"/>
      <c r="AN37" s="430"/>
      <c r="BJ37" s="117"/>
    </row>
    <row r="38" spans="1:62" x14ac:dyDescent="0.2">
      <c r="A38" s="396">
        <f t="shared" si="1"/>
        <v>32</v>
      </c>
      <c r="B38" s="490"/>
      <c r="C38" s="347" t="s">
        <v>206</v>
      </c>
      <c r="D38" s="347"/>
      <c r="E38" s="347"/>
      <c r="F38" s="347"/>
      <c r="G38" s="347"/>
      <c r="H38" s="347"/>
      <c r="I38" s="347"/>
      <c r="J38" s="347"/>
      <c r="K38" s="347"/>
      <c r="L38" s="347"/>
      <c r="M38" s="518"/>
      <c r="N38" s="684">
        <v>5</v>
      </c>
      <c r="O38" s="684"/>
      <c r="P38" s="181" t="s">
        <v>47</v>
      </c>
      <c r="Q38" s="693">
        <v>40</v>
      </c>
      <c r="R38" s="693"/>
      <c r="S38" s="347" t="str">
        <f ca="1">Units!B32</f>
        <v>°C</v>
      </c>
      <c r="T38" s="515"/>
      <c r="U38" s="293" t="s">
        <v>574</v>
      </c>
      <c r="V38" s="347"/>
      <c r="W38" s="347"/>
      <c r="X38" s="347"/>
      <c r="Y38" s="347"/>
      <c r="Z38" s="347"/>
      <c r="AA38" s="181"/>
      <c r="AB38" s="347"/>
      <c r="AC38" s="332"/>
      <c r="AD38" s="332"/>
      <c r="AE38" s="347"/>
      <c r="AF38" s="347"/>
      <c r="AG38" s="347"/>
      <c r="AH38" s="386"/>
      <c r="AI38" s="332"/>
      <c r="AJ38" s="332"/>
      <c r="AK38" s="347"/>
      <c r="AM38" s="17"/>
      <c r="AN38" s="430"/>
      <c r="BJ38" s="117"/>
    </row>
    <row r="39" spans="1:62" x14ac:dyDescent="0.2">
      <c r="A39" s="396">
        <f t="shared" si="1"/>
        <v>33</v>
      </c>
      <c r="B39" s="490"/>
      <c r="C39" s="117" t="s">
        <v>210</v>
      </c>
      <c r="D39" s="117"/>
      <c r="E39" s="117"/>
      <c r="F39" s="117"/>
      <c r="G39" s="117"/>
      <c r="H39" s="188"/>
      <c r="I39" s="117"/>
      <c r="J39" s="117"/>
      <c r="K39" s="117"/>
      <c r="L39" s="117"/>
      <c r="M39" s="117"/>
      <c r="N39" s="684">
        <v>10</v>
      </c>
      <c r="O39" s="684"/>
      <c r="P39" s="181" t="s">
        <v>47</v>
      </c>
      <c r="Q39" s="693">
        <v>80</v>
      </c>
      <c r="R39" s="693"/>
      <c r="S39" s="434" t="s">
        <v>211</v>
      </c>
      <c r="T39" s="515"/>
      <c r="U39" s="293"/>
      <c r="W39" s="347"/>
      <c r="Y39" s="347"/>
      <c r="AA39" s="117"/>
      <c r="AB39" s="683" t="s">
        <v>214</v>
      </c>
      <c r="AC39" s="683"/>
      <c r="AD39" s="683"/>
      <c r="AE39" s="683" t="s">
        <v>170</v>
      </c>
      <c r="AF39" s="683"/>
      <c r="AG39" s="683"/>
      <c r="AH39" s="117"/>
      <c r="AI39" s="117"/>
      <c r="AJ39" s="117"/>
      <c r="AK39" s="117"/>
      <c r="AM39" s="17"/>
      <c r="AN39" s="430"/>
      <c r="BJ39" s="117"/>
    </row>
    <row r="40" spans="1:62" x14ac:dyDescent="0.2">
      <c r="A40" s="396">
        <f t="shared" si="1"/>
        <v>34</v>
      </c>
      <c r="B40" s="490"/>
      <c r="C40" s="291" t="s">
        <v>41</v>
      </c>
      <c r="D40" s="192"/>
      <c r="E40" s="117"/>
      <c r="F40" s="117"/>
      <c r="G40" s="117"/>
      <c r="H40" s="117"/>
      <c r="I40" s="117"/>
      <c r="J40" s="117"/>
      <c r="K40" s="117"/>
      <c r="L40" s="192"/>
      <c r="M40" s="117"/>
      <c r="N40" s="761"/>
      <c r="O40" s="761"/>
      <c r="P40" s="761"/>
      <c r="Q40" s="761"/>
      <c r="R40" s="761"/>
      <c r="S40" s="117"/>
      <c r="T40" s="79"/>
      <c r="U40" s="293"/>
      <c r="W40" s="188" t="s">
        <v>224</v>
      </c>
      <c r="X40" s="347" t="str">
        <f ca="1">Units!B32</f>
        <v>°C</v>
      </c>
      <c r="Y40" s="347"/>
      <c r="Z40" s="194" t="s">
        <v>577</v>
      </c>
      <c r="AA40" s="194"/>
      <c r="AB40" s="679"/>
      <c r="AC40" s="679"/>
      <c r="AD40" s="679"/>
      <c r="AE40" s="679"/>
      <c r="AF40" s="679"/>
      <c r="AG40" s="679"/>
      <c r="AH40" s="194"/>
      <c r="AI40" s="194"/>
      <c r="AJ40" s="194"/>
      <c r="AK40" s="194"/>
      <c r="AM40" s="17"/>
      <c r="AN40" s="430"/>
      <c r="BJ40" s="117"/>
    </row>
    <row r="41" spans="1:62" x14ac:dyDescent="0.2">
      <c r="A41" s="396">
        <f t="shared" si="1"/>
        <v>35</v>
      </c>
      <c r="B41" s="490"/>
      <c r="C41" s="117"/>
      <c r="D41" s="483" t="str">
        <f>IF(N40="OTHER","•","")</f>
        <v/>
      </c>
      <c r="E41" s="178" t="str">
        <f>IF(N40="OTHER","SPECIFY OTHER :","")</f>
        <v/>
      </c>
      <c r="F41" s="117"/>
      <c r="G41" s="344"/>
      <c r="H41" s="344"/>
      <c r="I41" s="344"/>
      <c r="J41" s="446"/>
      <c r="K41" s="446"/>
      <c r="L41" s="446"/>
      <c r="M41" s="446"/>
      <c r="N41" s="774"/>
      <c r="O41" s="774"/>
      <c r="P41" s="774"/>
      <c r="Q41" s="774"/>
      <c r="R41" s="774"/>
      <c r="S41" s="519"/>
      <c r="T41" s="79"/>
      <c r="U41" s="293"/>
      <c r="Y41" s="347"/>
      <c r="Z41" s="388" t="s">
        <v>578</v>
      </c>
      <c r="AA41" s="387"/>
      <c r="AB41" s="679"/>
      <c r="AC41" s="679"/>
      <c r="AD41" s="679"/>
      <c r="AE41" s="679"/>
      <c r="AF41" s="679"/>
      <c r="AG41" s="679"/>
      <c r="AH41" s="387"/>
      <c r="AI41" s="387"/>
      <c r="AJ41" s="387"/>
      <c r="AK41" s="387"/>
      <c r="AM41" s="17" t="s">
        <v>16</v>
      </c>
      <c r="AN41" s="430"/>
      <c r="BJ41" s="117"/>
    </row>
    <row r="42" spans="1:62" x14ac:dyDescent="0.2">
      <c r="A42" s="396">
        <f t="shared" si="1"/>
        <v>36</v>
      </c>
      <c r="B42" s="490"/>
      <c r="C42" s="293" t="s">
        <v>212</v>
      </c>
      <c r="D42" s="117"/>
      <c r="E42" s="117"/>
      <c r="F42" s="117"/>
      <c r="G42" s="117"/>
      <c r="H42" s="117"/>
      <c r="I42" s="117"/>
      <c r="J42" s="492"/>
      <c r="K42" s="492"/>
      <c r="L42" s="492"/>
      <c r="M42" s="492"/>
      <c r="N42" s="492"/>
      <c r="O42" s="451"/>
      <c r="P42" s="117"/>
      <c r="Q42" s="117"/>
      <c r="R42" s="117"/>
      <c r="S42" s="117"/>
      <c r="T42" s="515"/>
      <c r="U42" s="293"/>
      <c r="W42" s="188" t="s">
        <v>226</v>
      </c>
      <c r="X42" s="347" t="str">
        <f ca="1">Units!B3</f>
        <v>bar g</v>
      </c>
      <c r="Y42" s="347"/>
      <c r="Z42" s="388" t="s">
        <v>577</v>
      </c>
      <c r="AA42" s="387"/>
      <c r="AB42" s="679"/>
      <c r="AC42" s="679"/>
      <c r="AD42" s="679"/>
      <c r="AE42" s="679"/>
      <c r="AF42" s="679"/>
      <c r="AG42" s="679"/>
      <c r="AH42" s="387"/>
      <c r="AI42" s="387"/>
      <c r="AJ42" s="387"/>
      <c r="AK42" s="387"/>
      <c r="AM42" s="17"/>
      <c r="AN42" s="430"/>
    </row>
    <row r="43" spans="1:62" x14ac:dyDescent="0.2">
      <c r="A43" s="396">
        <f t="shared" si="1"/>
        <v>37</v>
      </c>
      <c r="B43" s="490"/>
      <c r="C43" s="293" t="s">
        <v>213</v>
      </c>
      <c r="D43" s="347"/>
      <c r="E43" s="347"/>
      <c r="F43" s="347"/>
      <c r="G43" s="347"/>
      <c r="H43" s="754" t="s">
        <v>214</v>
      </c>
      <c r="I43" s="754"/>
      <c r="J43" s="755"/>
      <c r="K43" s="753" t="s">
        <v>170</v>
      </c>
      <c r="L43" s="754"/>
      <c r="M43" s="755"/>
      <c r="N43" s="753" t="s">
        <v>215</v>
      </c>
      <c r="O43" s="754"/>
      <c r="P43" s="755"/>
      <c r="Q43" s="753" t="s">
        <v>216</v>
      </c>
      <c r="R43" s="754"/>
      <c r="S43" s="754"/>
      <c r="T43" s="520"/>
      <c r="U43" s="293"/>
      <c r="V43" s="347"/>
      <c r="W43" s="347"/>
      <c r="X43" s="347"/>
      <c r="Y43" s="347"/>
      <c r="Z43" s="388" t="s">
        <v>578</v>
      </c>
      <c r="AA43" s="387"/>
      <c r="AB43" s="679"/>
      <c r="AC43" s="679"/>
      <c r="AD43" s="679"/>
      <c r="AE43" s="679"/>
      <c r="AF43" s="679"/>
      <c r="AG43" s="679"/>
      <c r="AH43" s="387"/>
      <c r="AI43" s="387"/>
      <c r="AJ43" s="387"/>
      <c r="AK43" s="387"/>
      <c r="AM43" s="17"/>
      <c r="AN43" s="430"/>
      <c r="BJ43" s="117"/>
    </row>
    <row r="44" spans="1:62" x14ac:dyDescent="0.2">
      <c r="A44" s="396">
        <f t="shared" si="1"/>
        <v>38</v>
      </c>
      <c r="B44" s="490"/>
      <c r="C44" s="522"/>
      <c r="D44" s="347" t="s">
        <v>217</v>
      </c>
      <c r="E44" s="347"/>
      <c r="F44" s="347"/>
      <c r="G44" s="347"/>
      <c r="H44" s="684">
        <v>400</v>
      </c>
      <c r="I44" s="684"/>
      <c r="J44" s="772"/>
      <c r="K44" s="707"/>
      <c r="L44" s="684"/>
      <c r="M44" s="772"/>
      <c r="N44" s="707"/>
      <c r="O44" s="684"/>
      <c r="P44" s="772"/>
      <c r="Q44" s="707"/>
      <c r="R44" s="684"/>
      <c r="S44" s="684"/>
      <c r="T44" s="523"/>
      <c r="AM44" s="17"/>
      <c r="AN44" s="430"/>
      <c r="BJ44" s="117"/>
    </row>
    <row r="45" spans="1:62" x14ac:dyDescent="0.2">
      <c r="A45" s="396">
        <f t="shared" si="1"/>
        <v>39</v>
      </c>
      <c r="B45" s="490"/>
      <c r="C45" s="522"/>
      <c r="D45" s="347" t="s">
        <v>219</v>
      </c>
      <c r="E45" s="347"/>
      <c r="F45" s="347"/>
      <c r="G45" s="347"/>
      <c r="H45" s="693">
        <v>3</v>
      </c>
      <c r="I45" s="693"/>
      <c r="J45" s="694"/>
      <c r="K45" s="695"/>
      <c r="L45" s="693"/>
      <c r="M45" s="694"/>
      <c r="N45" s="695"/>
      <c r="O45" s="693"/>
      <c r="P45" s="694"/>
      <c r="Q45" s="695"/>
      <c r="R45" s="693"/>
      <c r="S45" s="693"/>
      <c r="T45" s="523"/>
      <c r="AM45" s="40"/>
      <c r="AN45" s="430"/>
    </row>
    <row r="46" spans="1:62" x14ac:dyDescent="0.2">
      <c r="A46" s="396">
        <f t="shared" si="1"/>
        <v>40</v>
      </c>
      <c r="B46" s="495"/>
      <c r="C46" s="522"/>
      <c r="D46" s="347" t="s">
        <v>218</v>
      </c>
      <c r="E46" s="347"/>
      <c r="F46" s="347"/>
      <c r="G46" s="347"/>
      <c r="H46" s="693">
        <v>50</v>
      </c>
      <c r="I46" s="693"/>
      <c r="J46" s="694"/>
      <c r="K46" s="695"/>
      <c r="L46" s="693"/>
      <c r="M46" s="694"/>
      <c r="N46" s="695"/>
      <c r="O46" s="693"/>
      <c r="P46" s="694"/>
      <c r="Q46" s="695"/>
      <c r="R46" s="693"/>
      <c r="S46" s="693"/>
      <c r="T46" s="523"/>
      <c r="AM46" s="17"/>
      <c r="AN46" s="448"/>
      <c r="BJ46" s="117"/>
    </row>
    <row r="47" spans="1:62" ht="3" customHeight="1" x14ac:dyDescent="0.2">
      <c r="A47" s="396"/>
      <c r="B47" s="486"/>
      <c r="T47" s="524"/>
      <c r="AM47" s="40"/>
      <c r="AN47" s="449"/>
      <c r="BJ47" s="41"/>
    </row>
    <row r="48" spans="1:62" x14ac:dyDescent="0.2">
      <c r="A48" s="396">
        <f>A46+1</f>
        <v>41</v>
      </c>
      <c r="B48" s="490"/>
      <c r="C48" s="697" t="s">
        <v>33</v>
      </c>
      <c r="D48" s="698"/>
      <c r="E48" s="698"/>
      <c r="F48" s="698"/>
      <c r="G48" s="698"/>
      <c r="H48" s="698"/>
      <c r="I48" s="698"/>
      <c r="J48" s="698"/>
      <c r="K48" s="698"/>
      <c r="L48" s="698"/>
      <c r="M48" s="698"/>
      <c r="N48" s="698"/>
      <c r="O48" s="698"/>
      <c r="P48" s="698"/>
      <c r="Q48" s="698"/>
      <c r="R48" s="698"/>
      <c r="S48" s="698"/>
      <c r="T48" s="698"/>
      <c r="U48" s="697" t="s">
        <v>751</v>
      </c>
      <c r="V48" s="698"/>
      <c r="W48" s="698"/>
      <c r="X48" s="698"/>
      <c r="Y48" s="698"/>
      <c r="Z48" s="698"/>
      <c r="AA48" s="698"/>
      <c r="AB48" s="698"/>
      <c r="AC48" s="698"/>
      <c r="AD48" s="698"/>
      <c r="AE48" s="698"/>
      <c r="AF48" s="698"/>
      <c r="AG48" s="698"/>
      <c r="AH48" s="698"/>
      <c r="AI48" s="698"/>
      <c r="AJ48" s="698"/>
      <c r="AK48" s="698"/>
      <c r="AL48" s="698"/>
      <c r="AM48" s="699"/>
      <c r="AN48" s="430"/>
      <c r="BJ48" s="117"/>
    </row>
    <row r="49" spans="1:62" x14ac:dyDescent="0.2">
      <c r="A49" s="396">
        <f t="shared" si="1"/>
        <v>42</v>
      </c>
      <c r="B49" s="490"/>
      <c r="C49" s="514" t="s">
        <v>34</v>
      </c>
      <c r="D49" s="39"/>
      <c r="E49" s="17"/>
      <c r="F49" s="117"/>
      <c r="G49" s="117"/>
      <c r="H49" s="117"/>
      <c r="I49" s="384"/>
      <c r="J49" s="705"/>
      <c r="K49" s="705"/>
      <c r="L49" s="705"/>
      <c r="M49" s="705"/>
      <c r="N49" s="705"/>
      <c r="O49" s="117" t="s">
        <v>35</v>
      </c>
      <c r="P49" s="39"/>
      <c r="Q49" s="776"/>
      <c r="R49" s="776"/>
      <c r="S49" s="420"/>
      <c r="T49" s="525"/>
      <c r="U49" s="398" t="s">
        <v>564</v>
      </c>
      <c r="V49" s="178"/>
      <c r="W49" s="178"/>
      <c r="X49" s="178"/>
      <c r="Y49" s="178"/>
      <c r="Z49" s="178"/>
      <c r="AA49" s="178"/>
      <c r="AB49"/>
      <c r="AC49" s="293"/>
      <c r="AD49" s="293"/>
      <c r="AE49" s="293"/>
      <c r="AF49" s="437"/>
      <c r="AG49" s="293"/>
      <c r="AH49" s="696" t="s">
        <v>520</v>
      </c>
      <c r="AI49" s="696"/>
      <c r="AJ49" s="696"/>
      <c r="AK49" s="696"/>
      <c r="AL49" s="494"/>
      <c r="AM49" s="40"/>
      <c r="AN49" s="430"/>
      <c r="BJ49" s="344"/>
    </row>
    <row r="50" spans="1:62" x14ac:dyDescent="0.2">
      <c r="A50" s="396">
        <f t="shared" si="1"/>
        <v>43</v>
      </c>
      <c r="B50" s="490"/>
      <c r="D50" s="178" t="s">
        <v>562</v>
      </c>
      <c r="M50" s="706"/>
      <c r="N50" s="706"/>
      <c r="O50" s="706"/>
      <c r="P50" s="706"/>
      <c r="Q50" s="706"/>
      <c r="R50" s="706"/>
      <c r="T50" s="525"/>
      <c r="U50" s="398" t="s">
        <v>173</v>
      </c>
      <c r="V50" s="178"/>
      <c r="W50" s="178"/>
      <c r="X50" s="178"/>
      <c r="Y50" s="178"/>
      <c r="Z50" s="178"/>
      <c r="AA50" s="178"/>
      <c r="AB50"/>
      <c r="AC50" s="434"/>
      <c r="AD50" s="434"/>
      <c r="AE50" s="434"/>
      <c r="AF50" s="437"/>
      <c r="AG50" s="178"/>
      <c r="AH50" s="526"/>
      <c r="AI50" s="527"/>
      <c r="AJ50" s="681"/>
      <c r="AK50" s="681"/>
      <c r="AL50" s="494"/>
      <c r="AM50" s="40"/>
      <c r="AN50" s="430"/>
      <c r="BJ50" s="434"/>
    </row>
    <row r="51" spans="1:62" x14ac:dyDescent="0.2">
      <c r="A51" s="396">
        <f t="shared" si="1"/>
        <v>44</v>
      </c>
      <c r="B51" s="490"/>
      <c r="C51" s="117" t="s">
        <v>178</v>
      </c>
      <c r="D51" s="178"/>
      <c r="E51" s="17"/>
      <c r="F51" s="117"/>
      <c r="G51" s="343" t="s">
        <v>179</v>
      </c>
      <c r="H51" s="113"/>
      <c r="I51" s="704"/>
      <c r="J51" s="704"/>
      <c r="K51" s="117" t="s">
        <v>28</v>
      </c>
      <c r="L51" s="117"/>
      <c r="M51" s="704"/>
      <c r="N51" s="704"/>
      <c r="O51" s="117" t="s">
        <v>29</v>
      </c>
      <c r="P51" s="117"/>
      <c r="Q51" s="701"/>
      <c r="R51" s="701"/>
      <c r="S51" s="178" t="str">
        <f ca="1">Units!B13</f>
        <v>mm</v>
      </c>
      <c r="T51" s="386"/>
      <c r="U51" s="398" t="s">
        <v>565</v>
      </c>
      <c r="V51" s="178"/>
      <c r="W51" s="178"/>
      <c r="X51" s="178"/>
      <c r="Y51" s="178"/>
      <c r="Z51" s="178"/>
      <c r="AA51" s="178"/>
      <c r="AB51"/>
      <c r="AC51" s="434"/>
      <c r="AD51" s="434"/>
      <c r="AE51" s="434"/>
      <c r="AF51" s="437"/>
      <c r="AG51" s="178"/>
      <c r="AH51" s="526"/>
      <c r="AI51" s="527"/>
      <c r="AJ51" s="680" t="s">
        <v>911</v>
      </c>
      <c r="AK51" s="680"/>
      <c r="AL51" s="494"/>
      <c r="AM51" s="40"/>
      <c r="AN51" s="430"/>
    </row>
    <row r="52" spans="1:62" x14ac:dyDescent="0.2">
      <c r="A52" s="396">
        <f t="shared" si="1"/>
        <v>45</v>
      </c>
      <c r="B52" s="490"/>
      <c r="C52" s="189"/>
      <c r="D52" s="178"/>
      <c r="E52" s="17"/>
      <c r="F52" s="117"/>
      <c r="G52" s="179" t="s">
        <v>36</v>
      </c>
      <c r="H52" s="344"/>
      <c r="I52" s="700"/>
      <c r="J52" s="700"/>
      <c r="K52" s="178" t="str">
        <f ca="1">Units!B29</f>
        <v>kW</v>
      </c>
      <c r="L52" s="117"/>
      <c r="M52" s="117"/>
      <c r="N52" s="117"/>
      <c r="O52" s="179" t="s">
        <v>180</v>
      </c>
      <c r="P52" s="344"/>
      <c r="Q52" s="703"/>
      <c r="R52" s="703"/>
      <c r="S52" s="178" t="s">
        <v>37</v>
      </c>
      <c r="T52" s="347"/>
      <c r="U52" s="398" t="s">
        <v>566</v>
      </c>
      <c r="V52"/>
      <c r="W52" s="494"/>
      <c r="X52" s="494"/>
      <c r="Y52" s="494"/>
      <c r="Z52" s="494"/>
      <c r="AA52" s="494"/>
      <c r="AB52" s="494"/>
      <c r="AC52" s="494"/>
      <c r="AD52" s="494"/>
      <c r="AE52" s="494"/>
      <c r="AF52" s="494"/>
      <c r="AG52" s="494"/>
      <c r="AH52" s="681"/>
      <c r="AI52" s="681"/>
      <c r="AJ52" s="681"/>
      <c r="AK52" s="681"/>
      <c r="AL52" s="494"/>
      <c r="AM52" s="397"/>
      <c r="AN52" s="430"/>
    </row>
    <row r="53" spans="1:62" x14ac:dyDescent="0.2">
      <c r="A53" s="396">
        <f t="shared" si="1"/>
        <v>46</v>
      </c>
      <c r="B53" s="495"/>
      <c r="C53" s="189" t="s">
        <v>573</v>
      </c>
      <c r="Q53" s="701"/>
      <c r="R53" s="701"/>
      <c r="S53" s="178" t="str">
        <f ca="1">Units!B19</f>
        <v>m³/h</v>
      </c>
      <c r="T53" s="347"/>
      <c r="U53" s="398" t="s">
        <v>209</v>
      </c>
      <c r="V53" s="477"/>
      <c r="W53" s="494"/>
      <c r="X53" s="149"/>
      <c r="Y53" s="494"/>
      <c r="Z53" s="494"/>
      <c r="AA53" s="494"/>
      <c r="AB53" s="494"/>
      <c r="AC53" s="494"/>
      <c r="AD53" s="494"/>
      <c r="AE53" s="494"/>
      <c r="AF53" s="494"/>
      <c r="AG53" s="494"/>
      <c r="AH53" s="687"/>
      <c r="AI53" s="687"/>
      <c r="AJ53" s="687"/>
      <c r="AK53" s="687"/>
      <c r="AL53" s="494"/>
      <c r="AM53" s="397"/>
      <c r="AN53" s="448"/>
    </row>
    <row r="54" spans="1:62" x14ac:dyDescent="0.2">
      <c r="A54" s="396">
        <f t="shared" si="1"/>
        <v>47</v>
      </c>
      <c r="B54" s="495"/>
      <c r="C54" s="180" t="s">
        <v>181</v>
      </c>
      <c r="D54" s="117"/>
      <c r="E54" s="117"/>
      <c r="F54" s="117"/>
      <c r="G54" s="117"/>
      <c r="H54" s="179" t="s">
        <v>38</v>
      </c>
      <c r="I54" s="704"/>
      <c r="J54" s="704"/>
      <c r="K54" s="178" t="str">
        <f ca="1">Units!B19</f>
        <v>m³/h</v>
      </c>
      <c r="L54" s="117"/>
      <c r="M54" s="117"/>
      <c r="N54" s="117"/>
      <c r="O54" s="179" t="s">
        <v>39</v>
      </c>
      <c r="P54" s="344"/>
      <c r="Q54" s="701"/>
      <c r="R54" s="701"/>
      <c r="S54" s="178" t="str">
        <f ca="1">Units!B19</f>
        <v>m³/h</v>
      </c>
      <c r="T54" s="347"/>
      <c r="U54" s="398" t="s">
        <v>25</v>
      </c>
      <c r="V54" s="477"/>
      <c r="W54" s="494"/>
      <c r="X54" s="494"/>
      <c r="Y54" s="494"/>
      <c r="Z54" s="494"/>
      <c r="AA54" s="494"/>
      <c r="AB54" s="494"/>
      <c r="AC54" s="494"/>
      <c r="AD54" s="494"/>
      <c r="AE54" s="494"/>
      <c r="AF54" s="494"/>
      <c r="AG54" s="494"/>
      <c r="AH54" s="687"/>
      <c r="AI54" s="687"/>
      <c r="AJ54" s="687"/>
      <c r="AK54" s="687"/>
      <c r="AL54" s="494"/>
      <c r="AM54" s="397"/>
      <c r="AN54" s="448"/>
    </row>
    <row r="55" spans="1:62" x14ac:dyDescent="0.2">
      <c r="A55" s="396">
        <f t="shared" si="1"/>
        <v>48</v>
      </c>
      <c r="B55" s="495"/>
      <c r="C55" s="189" t="s">
        <v>727</v>
      </c>
      <c r="D55" s="178"/>
      <c r="E55" s="117"/>
      <c r="F55" s="117"/>
      <c r="G55" s="343"/>
      <c r="H55" s="117"/>
      <c r="I55" s="117"/>
      <c r="J55" s="117"/>
      <c r="K55" s="39"/>
      <c r="L55" s="517"/>
      <c r="N55" s="704"/>
      <c r="O55" s="704"/>
      <c r="P55" s="464" t="s">
        <v>148</v>
      </c>
      <c r="Q55" s="702"/>
      <c r="R55" s="702"/>
      <c r="S55" s="178" t="str">
        <f ca="1">Units!B19</f>
        <v>m³/h</v>
      </c>
      <c r="T55" s="347"/>
      <c r="U55" s="180" t="s">
        <v>567</v>
      </c>
      <c r="V55" s="477"/>
      <c r="W55" s="494"/>
      <c r="X55" s="494"/>
      <c r="Y55" s="494"/>
      <c r="Z55" s="494"/>
      <c r="AA55" s="494"/>
      <c r="AB55" s="494"/>
      <c r="AC55" s="494"/>
      <c r="AD55" s="494"/>
      <c r="AE55" s="494"/>
      <c r="AF55" s="494"/>
      <c r="AG55" s="494"/>
      <c r="AH55" s="527"/>
      <c r="AI55" s="527"/>
      <c r="AJ55" s="687"/>
      <c r="AK55" s="687"/>
      <c r="AL55" s="494" t="str">
        <f ca="1">Units!B29</f>
        <v>kW</v>
      </c>
      <c r="AM55" s="397"/>
      <c r="AN55" s="448"/>
    </row>
    <row r="56" spans="1:62" x14ac:dyDescent="0.2">
      <c r="A56" s="396">
        <f t="shared" si="1"/>
        <v>49</v>
      </c>
      <c r="B56" s="495"/>
      <c r="C56" s="117" t="s">
        <v>40</v>
      </c>
      <c r="D56" s="178"/>
      <c r="E56" s="117"/>
      <c r="F56" s="117"/>
      <c r="G56" s="343"/>
      <c r="H56" s="117"/>
      <c r="I56" s="117"/>
      <c r="J56" s="117"/>
      <c r="K56" s="39"/>
      <c r="L56" s="517"/>
      <c r="N56" s="704"/>
      <c r="O56" s="704"/>
      <c r="P56" s="464" t="s">
        <v>148</v>
      </c>
      <c r="Q56" s="701"/>
      <c r="R56" s="701"/>
      <c r="S56" s="178" t="str">
        <f ca="1">Units!B19</f>
        <v>m³/h</v>
      </c>
      <c r="T56" s="347"/>
      <c r="U56" s="180" t="s">
        <v>568</v>
      </c>
      <c r="V56" s="477"/>
      <c r="W56" s="494"/>
      <c r="X56" s="494"/>
      <c r="Y56" s="494"/>
      <c r="Z56" s="494"/>
      <c r="AA56" s="494"/>
      <c r="AB56" s="494"/>
      <c r="AC56" s="494"/>
      <c r="AD56" s="494"/>
      <c r="AE56" s="494"/>
      <c r="AF56" s="494"/>
      <c r="AG56" s="494"/>
      <c r="AH56" s="527"/>
      <c r="AI56" s="527"/>
      <c r="AJ56" s="687">
        <v>1500</v>
      </c>
      <c r="AK56" s="687"/>
      <c r="AL56" s="494"/>
      <c r="AM56" s="397"/>
      <c r="AN56" s="448"/>
    </row>
    <row r="57" spans="1:62" x14ac:dyDescent="0.2">
      <c r="A57" s="396">
        <f t="shared" si="1"/>
        <v>50</v>
      </c>
      <c r="B57" s="495"/>
      <c r="C57" s="117" t="s">
        <v>42</v>
      </c>
      <c r="D57" s="178"/>
      <c r="E57" s="17"/>
      <c r="F57" s="117"/>
      <c r="G57" s="17"/>
      <c r="H57" s="17"/>
      <c r="I57" s="17"/>
      <c r="J57" s="17"/>
      <c r="K57" s="17"/>
      <c r="L57" s="344"/>
      <c r="M57" s="344"/>
      <c r="N57" s="344"/>
      <c r="O57" s="344"/>
      <c r="P57" s="517"/>
      <c r="Q57" s="701"/>
      <c r="R57" s="701"/>
      <c r="S57" s="178" t="str">
        <f ca="1">Units!B11</f>
        <v>m</v>
      </c>
      <c r="T57" s="347"/>
      <c r="U57" s="398" t="s">
        <v>569</v>
      </c>
      <c r="V57" s="477"/>
      <c r="W57" s="494"/>
      <c r="X57" s="494"/>
      <c r="Y57" s="494"/>
      <c r="Z57" s="494"/>
      <c r="AA57" s="494"/>
      <c r="AB57" s="494"/>
      <c r="AC57" s="494"/>
      <c r="AD57" s="494"/>
      <c r="AE57" s="494"/>
      <c r="AF57" s="494"/>
      <c r="AG57" s="494"/>
      <c r="AH57" s="527"/>
      <c r="AI57" s="527"/>
      <c r="AJ57" s="687"/>
      <c r="AK57" s="687"/>
      <c r="AL57" s="494"/>
      <c r="AM57" s="397"/>
      <c r="AN57" s="448"/>
    </row>
    <row r="58" spans="1:62" x14ac:dyDescent="0.2">
      <c r="A58" s="396">
        <f t="shared" si="1"/>
        <v>51</v>
      </c>
      <c r="B58" s="495"/>
      <c r="C58" s="117" t="s">
        <v>43</v>
      </c>
      <c r="D58" s="178"/>
      <c r="E58" s="17"/>
      <c r="F58" s="117"/>
      <c r="G58" s="17"/>
      <c r="H58" s="17"/>
      <c r="I58" s="17"/>
      <c r="J58" s="17"/>
      <c r="K58" s="17"/>
      <c r="L58" s="344"/>
      <c r="M58" s="344" t="s">
        <v>728</v>
      </c>
      <c r="N58" s="344"/>
      <c r="O58" s="344"/>
      <c r="P58" s="517"/>
      <c r="Q58" s="701"/>
      <c r="R58" s="701"/>
      <c r="S58" s="178" t="str">
        <f ca="1">Units!B29</f>
        <v>kW</v>
      </c>
      <c r="T58" s="347"/>
      <c r="U58" s="398" t="s">
        <v>570</v>
      </c>
      <c r="V58" s="477"/>
      <c r="W58" s="494"/>
      <c r="X58" s="494"/>
      <c r="Y58" s="494"/>
      <c r="Z58" s="494"/>
      <c r="AA58" s="494"/>
      <c r="AB58" s="494"/>
      <c r="AC58" s="494"/>
      <c r="AD58" s="494"/>
      <c r="AE58" s="494"/>
      <c r="AF58" s="494"/>
      <c r="AG58" s="494"/>
      <c r="AH58" s="527"/>
      <c r="AI58" s="527"/>
      <c r="AJ58" s="687"/>
      <c r="AK58" s="687"/>
      <c r="AL58" s="494"/>
      <c r="AM58" s="397"/>
      <c r="AN58" s="448"/>
    </row>
    <row r="59" spans="1:62" x14ac:dyDescent="0.2">
      <c r="A59" s="396">
        <f t="shared" si="1"/>
        <v>52</v>
      </c>
      <c r="B59" s="495"/>
      <c r="C59" s="117" t="s">
        <v>852</v>
      </c>
      <c r="D59" s="178"/>
      <c r="E59" s="17"/>
      <c r="F59" s="117"/>
      <c r="G59" s="17"/>
      <c r="H59" s="17"/>
      <c r="I59" s="17"/>
      <c r="J59" s="17"/>
      <c r="K59" s="117"/>
      <c r="L59" s="117"/>
      <c r="M59" s="117"/>
      <c r="N59" s="117"/>
      <c r="O59" s="344"/>
      <c r="P59" s="117"/>
      <c r="Q59" s="777"/>
      <c r="R59" s="777"/>
      <c r="S59" s="494" t="str">
        <f ca="1">Units!B11</f>
        <v>m</v>
      </c>
      <c r="T59" s="347"/>
      <c r="U59" s="398" t="s">
        <v>571</v>
      </c>
      <c r="V59" s="477"/>
      <c r="W59" s="494"/>
      <c r="X59" s="494"/>
      <c r="Y59" s="494"/>
      <c r="Z59" s="494"/>
      <c r="AA59" s="494"/>
      <c r="AB59" s="494"/>
      <c r="AC59" s="494"/>
      <c r="AD59" s="494"/>
      <c r="AE59" s="494"/>
      <c r="AF59" s="494"/>
      <c r="AG59" s="494"/>
      <c r="AH59" s="681"/>
      <c r="AI59" s="681"/>
      <c r="AJ59" s="681"/>
      <c r="AK59" s="681"/>
      <c r="AL59" s="494"/>
      <c r="AM59" s="397"/>
      <c r="AN59" s="448"/>
    </row>
    <row r="60" spans="1:62" x14ac:dyDescent="0.2">
      <c r="A60" s="396">
        <f t="shared" si="1"/>
        <v>53</v>
      </c>
      <c r="B60" s="495"/>
      <c r="C60" s="117" t="s">
        <v>855</v>
      </c>
      <c r="Q60" s="775"/>
      <c r="R60" s="775"/>
      <c r="S60" s="494" t="str">
        <f ca="1">Units!B11</f>
        <v>m</v>
      </c>
      <c r="T60" s="347"/>
      <c r="U60" s="398" t="s">
        <v>572</v>
      </c>
      <c r="V60" s="477"/>
      <c r="W60" s="494"/>
      <c r="X60" s="494"/>
      <c r="Y60" s="494"/>
      <c r="Z60" s="494"/>
      <c r="AA60" s="494"/>
      <c r="AB60" s="494"/>
      <c r="AC60" s="494"/>
      <c r="AD60" s="494"/>
      <c r="AE60" s="494"/>
      <c r="AF60" s="494"/>
      <c r="AG60" s="494"/>
      <c r="AH60" s="688"/>
      <c r="AI60" s="688"/>
      <c r="AJ60" s="688"/>
      <c r="AK60" s="688"/>
      <c r="AL60" s="494"/>
      <c r="AM60" s="397"/>
      <c r="AN60" s="448"/>
    </row>
    <row r="61" spans="1:62" x14ac:dyDescent="0.2">
      <c r="A61" s="396">
        <f t="shared" si="1"/>
        <v>54</v>
      </c>
      <c r="B61" s="495"/>
      <c r="C61" s="521" t="s">
        <v>853</v>
      </c>
      <c r="D61" s="117"/>
      <c r="E61" s="117"/>
      <c r="F61" s="117"/>
      <c r="G61" s="117"/>
      <c r="H61" s="117"/>
      <c r="I61" s="117"/>
      <c r="J61" s="117"/>
      <c r="K61" s="117"/>
      <c r="L61" s="117"/>
      <c r="M61" s="117"/>
      <c r="N61" s="117"/>
      <c r="O61" s="117"/>
      <c r="P61" s="117"/>
      <c r="Q61" s="778"/>
      <c r="R61" s="778"/>
      <c r="S61" s="494" t="str">
        <f ca="1">Units!B11</f>
        <v>m</v>
      </c>
      <c r="T61" s="347"/>
      <c r="U61" s="398" t="s">
        <v>864</v>
      </c>
      <c r="V61" s="477"/>
      <c r="W61" s="494"/>
      <c r="X61" s="494"/>
      <c r="Y61" s="494"/>
      <c r="Z61" s="494"/>
      <c r="AA61" s="494"/>
      <c r="AB61" s="494"/>
      <c r="AC61" s="494"/>
      <c r="AD61" s="494"/>
      <c r="AE61" s="494"/>
      <c r="AF61" s="494"/>
      <c r="AG61" s="494"/>
      <c r="AH61" s="689"/>
      <c r="AI61" s="689"/>
      <c r="AJ61" s="689"/>
      <c r="AK61" s="689"/>
      <c r="AL61" s="494"/>
      <c r="AM61" s="397"/>
      <c r="AN61" s="448"/>
    </row>
    <row r="62" spans="1:62" x14ac:dyDescent="0.2">
      <c r="A62" s="396">
        <f t="shared" si="1"/>
        <v>55</v>
      </c>
      <c r="B62" s="495"/>
      <c r="C62" s="117" t="s">
        <v>729</v>
      </c>
      <c r="D62" s="178"/>
      <c r="E62" s="17"/>
      <c r="F62" s="117"/>
      <c r="G62" s="17"/>
      <c r="H62" s="17"/>
      <c r="I62" s="17"/>
      <c r="J62" s="17"/>
      <c r="K62" s="117"/>
      <c r="L62" s="117"/>
      <c r="M62" s="117"/>
      <c r="O62" s="344"/>
      <c r="P62" s="188" t="str">
        <f ca="1">Units!B73</f>
        <v>m3/h, rpm, m</v>
      </c>
      <c r="Q62" s="779"/>
      <c r="R62" s="779"/>
      <c r="S62" s="117"/>
      <c r="T62" s="347"/>
      <c r="U62" s="398" t="s">
        <v>59</v>
      </c>
      <c r="V62" s="477"/>
      <c r="W62" s="494"/>
      <c r="X62" s="494"/>
      <c r="Y62" s="494"/>
      <c r="Z62" s="494"/>
      <c r="AA62" s="494"/>
      <c r="AB62" s="494"/>
      <c r="AC62" s="494"/>
      <c r="AD62" s="494"/>
      <c r="AE62" s="494"/>
      <c r="AF62" s="494"/>
      <c r="AG62" s="494"/>
      <c r="AH62" s="690" t="s">
        <v>47</v>
      </c>
      <c r="AI62" s="691"/>
      <c r="AJ62" s="691"/>
      <c r="AK62" s="691"/>
      <c r="AL62" s="494"/>
      <c r="AM62" s="397"/>
      <c r="AN62" s="448"/>
    </row>
    <row r="63" spans="1:62" x14ac:dyDescent="0.2">
      <c r="A63" s="396">
        <f t="shared" si="1"/>
        <v>56</v>
      </c>
      <c r="B63" s="495"/>
      <c r="C63" s="178" t="s">
        <v>563</v>
      </c>
      <c r="T63" s="347"/>
      <c r="U63" s="398" t="s">
        <v>62</v>
      </c>
      <c r="V63" s="477"/>
      <c r="W63" s="494"/>
      <c r="X63" s="494"/>
      <c r="Y63" s="494"/>
      <c r="Z63" s="494"/>
      <c r="AA63" s="494"/>
      <c r="AB63" s="494"/>
      <c r="AC63" s="494"/>
      <c r="AD63" s="494"/>
      <c r="AE63" s="494"/>
      <c r="AF63" s="494"/>
      <c r="AG63" s="494"/>
      <c r="AH63" s="692" t="s">
        <v>47</v>
      </c>
      <c r="AI63" s="687"/>
      <c r="AJ63" s="687"/>
      <c r="AK63" s="687"/>
      <c r="AL63" s="494"/>
      <c r="AM63" s="397"/>
      <c r="AN63" s="448"/>
    </row>
    <row r="64" spans="1:62" x14ac:dyDescent="0.2">
      <c r="A64" s="396">
        <f t="shared" si="1"/>
        <v>57</v>
      </c>
      <c r="B64" s="495"/>
      <c r="C64" s="117" t="s">
        <v>44</v>
      </c>
      <c r="D64" s="117"/>
      <c r="E64" s="117"/>
      <c r="F64" s="117"/>
      <c r="G64" s="117"/>
      <c r="H64" s="117"/>
      <c r="I64" s="117"/>
      <c r="J64" s="117"/>
      <c r="K64" s="117"/>
      <c r="L64" s="117"/>
      <c r="M64" s="117"/>
      <c r="O64" s="117"/>
      <c r="P64" s="188" t="str">
        <f ca="1">Units!B73</f>
        <v>m3/h, rpm, m</v>
      </c>
      <c r="Q64" s="730"/>
      <c r="R64" s="730"/>
      <c r="S64" s="178"/>
      <c r="T64" s="347"/>
      <c r="U64" s="180" t="s">
        <v>856</v>
      </c>
      <c r="V64" s="477"/>
      <c r="W64" s="494"/>
      <c r="X64" s="494"/>
      <c r="Y64" s="494"/>
      <c r="Z64" s="494"/>
      <c r="AA64" s="494"/>
      <c r="AB64" s="494"/>
      <c r="AC64" s="494"/>
      <c r="AD64" s="681"/>
      <c r="AE64" s="681"/>
      <c r="AF64" s="681"/>
      <c r="AG64" s="681"/>
      <c r="AH64" s="681"/>
      <c r="AI64" s="681"/>
      <c r="AJ64" s="681"/>
      <c r="AK64" s="681"/>
      <c r="AL64" s="494"/>
      <c r="AM64" s="397"/>
      <c r="AN64" s="448"/>
    </row>
    <row r="65" spans="1:40" x14ac:dyDescent="0.2">
      <c r="A65" s="396">
        <f t="shared" si="1"/>
        <v>58</v>
      </c>
      <c r="B65" s="495"/>
      <c r="C65" s="117" t="s">
        <v>867</v>
      </c>
      <c r="D65" s="178"/>
      <c r="E65" s="17"/>
      <c r="F65" s="117"/>
      <c r="G65" s="17"/>
      <c r="H65" s="17"/>
      <c r="I65" s="17"/>
      <c r="J65" s="17"/>
      <c r="K65" s="17"/>
      <c r="L65" s="17"/>
      <c r="M65" s="344"/>
      <c r="N65" s="344"/>
      <c r="O65" s="344"/>
      <c r="P65" s="517"/>
      <c r="Q65" s="712"/>
      <c r="R65" s="712"/>
      <c r="S65" s="343" t="s">
        <v>45</v>
      </c>
      <c r="T65" s="347"/>
      <c r="U65" s="180" t="s">
        <v>857</v>
      </c>
      <c r="V65" s="477"/>
      <c r="W65" s="494"/>
      <c r="X65" s="494"/>
      <c r="Y65" s="494"/>
      <c r="Z65" s="494"/>
      <c r="AA65" s="494"/>
      <c r="AB65" s="494"/>
      <c r="AC65" s="494"/>
      <c r="AD65" s="494"/>
      <c r="AE65" s="494"/>
      <c r="AF65" s="494"/>
      <c r="AG65" s="494"/>
      <c r="AH65" s="691"/>
      <c r="AI65" s="691"/>
      <c r="AJ65" s="691"/>
      <c r="AK65" s="691"/>
      <c r="AL65" s="494"/>
      <c r="AM65" s="397"/>
      <c r="AN65" s="448"/>
    </row>
    <row r="66" spans="1:40" x14ac:dyDescent="0.2">
      <c r="A66" s="396">
        <f t="shared" si="1"/>
        <v>59</v>
      </c>
      <c r="B66" s="495"/>
      <c r="C66" s="117" t="s">
        <v>46</v>
      </c>
      <c r="D66" s="178"/>
      <c r="E66" s="17"/>
      <c r="F66" s="117"/>
      <c r="G66" s="117"/>
      <c r="H66" s="117"/>
      <c r="I66" s="117"/>
      <c r="J66" s="117"/>
      <c r="K66" s="117"/>
      <c r="L66" s="344"/>
      <c r="M66" s="344"/>
      <c r="N66" s="344"/>
      <c r="O66" s="344"/>
      <c r="P66" s="517"/>
      <c r="Q66" s="703"/>
      <c r="R66" s="703"/>
      <c r="S66" s="343" t="s">
        <v>45</v>
      </c>
      <c r="T66" s="347"/>
      <c r="U66" s="80"/>
      <c r="AM66" s="397"/>
      <c r="AN66" s="448"/>
    </row>
    <row r="67" spans="1:40" x14ac:dyDescent="0.2">
      <c r="A67" s="396">
        <f t="shared" si="1"/>
        <v>60</v>
      </c>
      <c r="B67" s="495"/>
      <c r="C67" s="178" t="s">
        <v>822</v>
      </c>
      <c r="D67" s="117"/>
      <c r="E67" s="117"/>
      <c r="F67" s="117"/>
      <c r="G67" s="117"/>
      <c r="H67" s="117"/>
      <c r="I67" s="117"/>
      <c r="J67" s="117"/>
      <c r="K67" s="117"/>
      <c r="L67" s="117"/>
      <c r="M67" s="117"/>
      <c r="N67" s="117"/>
      <c r="O67" s="117"/>
      <c r="P67" s="117"/>
      <c r="Q67" s="712"/>
      <c r="R67" s="712"/>
      <c r="S67" s="178"/>
      <c r="T67" s="347"/>
      <c r="U67" s="80"/>
      <c r="AM67" s="397"/>
      <c r="AN67" s="448"/>
    </row>
    <row r="68" spans="1:40" x14ac:dyDescent="0.2">
      <c r="A68" s="396">
        <f t="shared" si="1"/>
        <v>61</v>
      </c>
      <c r="B68" s="495"/>
      <c r="C68" s="178" t="s">
        <v>688</v>
      </c>
      <c r="Q68" s="703"/>
      <c r="R68" s="703"/>
      <c r="S68" s="178"/>
      <c r="T68" s="347"/>
      <c r="U68" s="80"/>
      <c r="AM68" s="397"/>
      <c r="AN68" s="448"/>
    </row>
    <row r="69" spans="1:40" ht="4.9000000000000004" customHeight="1" x14ac:dyDescent="0.2">
      <c r="A69" s="396"/>
      <c r="B69" s="460"/>
      <c r="C69" s="117"/>
      <c r="D69" s="117"/>
      <c r="E69" s="117"/>
      <c r="F69" s="117"/>
      <c r="G69" s="117"/>
      <c r="H69" s="117"/>
      <c r="I69" s="117"/>
      <c r="J69" s="117"/>
      <c r="K69" s="117"/>
      <c r="L69" s="117"/>
      <c r="M69" s="117"/>
      <c r="N69" s="117"/>
      <c r="O69" s="117"/>
      <c r="P69" s="117"/>
      <c r="Q69" s="117"/>
      <c r="R69" s="117"/>
      <c r="S69" s="117"/>
      <c r="T69" s="117"/>
      <c r="U69" s="528"/>
      <c r="V69" s="117"/>
      <c r="W69" s="117"/>
      <c r="X69" s="117"/>
      <c r="Y69" s="117"/>
      <c r="Z69" s="117"/>
      <c r="AA69" s="117"/>
      <c r="AB69" s="117"/>
      <c r="AC69" s="117"/>
      <c r="AD69" s="17"/>
      <c r="AE69" s="117"/>
      <c r="AF69" s="117"/>
      <c r="AG69" s="117"/>
      <c r="AH69" s="117"/>
      <c r="AI69" s="117"/>
      <c r="AJ69" s="117"/>
      <c r="AK69" s="117"/>
      <c r="AL69" s="117"/>
      <c r="AM69" s="117"/>
      <c r="AN69" s="425"/>
    </row>
    <row r="70" spans="1:40" x14ac:dyDescent="0.2">
      <c r="A70" s="529"/>
      <c r="B70" s="115"/>
      <c r="C70" s="530" t="s">
        <v>12</v>
      </c>
      <c r="D70" s="530"/>
      <c r="E70" s="530"/>
      <c r="F70" s="530"/>
      <c r="G70" s="530"/>
      <c r="H70" s="530"/>
      <c r="I70" s="711"/>
      <c r="J70" s="711"/>
      <c r="K70" s="711"/>
      <c r="L70" s="711"/>
      <c r="M70" s="711"/>
      <c r="N70" s="711"/>
      <c r="O70" s="711"/>
      <c r="P70" s="711"/>
      <c r="Q70" s="711"/>
      <c r="R70" s="711"/>
      <c r="S70" s="711"/>
      <c r="T70" s="711"/>
      <c r="U70" s="384"/>
      <c r="V70" s="384"/>
      <c r="W70" s="384"/>
      <c r="X70" s="530" t="s">
        <v>48</v>
      </c>
      <c r="Y70" s="530"/>
      <c r="Z70" s="710"/>
      <c r="AA70" s="710"/>
      <c r="AB70" s="384"/>
      <c r="AC70" s="384"/>
      <c r="AD70" s="384"/>
      <c r="AE70" s="530" t="s">
        <v>271</v>
      </c>
      <c r="AF70" s="530"/>
      <c r="AG70" s="530"/>
      <c r="AH70" s="686">
        <v>2</v>
      </c>
      <c r="AI70" s="686"/>
      <c r="AJ70" s="531" t="s">
        <v>269</v>
      </c>
      <c r="AK70" s="686">
        <f>IF(C_PageNo_Total=0,"",C_PageNo_Total)</f>
        <v>8</v>
      </c>
      <c r="AL70" s="686"/>
      <c r="AM70" s="532"/>
      <c r="AN70" s="533"/>
    </row>
    <row r="71" spans="1:40" ht="4.9000000000000004" customHeight="1" x14ac:dyDescent="0.2">
      <c r="A71" s="81"/>
      <c r="B71" s="133"/>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463"/>
    </row>
  </sheetData>
  <mergeCells count="213">
    <mergeCell ref="Q67:R67"/>
    <mergeCell ref="Q68:R68"/>
    <mergeCell ref="Z34:AA34"/>
    <mergeCell ref="N41:R41"/>
    <mergeCell ref="R35:S35"/>
    <mergeCell ref="N38:O38"/>
    <mergeCell ref="Q46:S46"/>
    <mergeCell ref="N55:O55"/>
    <mergeCell ref="Q60:R60"/>
    <mergeCell ref="M51:N51"/>
    <mergeCell ref="Q51:R51"/>
    <mergeCell ref="Q49:R49"/>
    <mergeCell ref="Y35:AE35"/>
    <mergeCell ref="Q66:R66"/>
    <mergeCell ref="Q59:R59"/>
    <mergeCell ref="N56:O56"/>
    <mergeCell ref="Q61:R61"/>
    <mergeCell ref="Q62:R62"/>
    <mergeCell ref="Q45:S45"/>
    <mergeCell ref="Q54:R54"/>
    <mergeCell ref="Q56:R56"/>
    <mergeCell ref="Q57:R57"/>
    <mergeCell ref="Q58:R58"/>
    <mergeCell ref="K45:M45"/>
    <mergeCell ref="I37:J37"/>
    <mergeCell ref="K43:M43"/>
    <mergeCell ref="H43:J43"/>
    <mergeCell ref="N44:P44"/>
    <mergeCell ref="K44:M44"/>
    <mergeCell ref="H44:J44"/>
    <mergeCell ref="N43:P43"/>
    <mergeCell ref="Q37:R37"/>
    <mergeCell ref="Q43:S43"/>
    <mergeCell ref="N40:R40"/>
    <mergeCell ref="N39:O39"/>
    <mergeCell ref="Q39:R39"/>
    <mergeCell ref="F35:I35"/>
    <mergeCell ref="J35:M35"/>
    <mergeCell ref="C27:J27"/>
    <mergeCell ref="E32:H32"/>
    <mergeCell ref="J32:M32"/>
    <mergeCell ref="C28:J28"/>
    <mergeCell ref="K27:M27"/>
    <mergeCell ref="K28:M28"/>
    <mergeCell ref="H33:K33"/>
    <mergeCell ref="C30:AM30"/>
    <mergeCell ref="AD32:AF32"/>
    <mergeCell ref="R34:S34"/>
    <mergeCell ref="N33:T33"/>
    <mergeCell ref="AJ32:AK32"/>
    <mergeCell ref="Z32:AA32"/>
    <mergeCell ref="Z33:AA33"/>
    <mergeCell ref="AD34:AF34"/>
    <mergeCell ref="AD33:AF33"/>
    <mergeCell ref="O32:S32"/>
    <mergeCell ref="AJ33:AK33"/>
    <mergeCell ref="AJ34:AK34"/>
    <mergeCell ref="AG34:AI34"/>
    <mergeCell ref="AG33:AI33"/>
    <mergeCell ref="C26:J26"/>
    <mergeCell ref="T17:V17"/>
    <mergeCell ref="Q17:S17"/>
    <mergeCell ref="K13:M13"/>
    <mergeCell ref="N17:P17"/>
    <mergeCell ref="AG32:AI32"/>
    <mergeCell ref="K19:M19"/>
    <mergeCell ref="T19:V19"/>
    <mergeCell ref="K26:M26"/>
    <mergeCell ref="K23:M23"/>
    <mergeCell ref="K21:M21"/>
    <mergeCell ref="N23:P23"/>
    <mergeCell ref="W19:Y19"/>
    <mergeCell ref="W28:Y28"/>
    <mergeCell ref="Q25:S25"/>
    <mergeCell ref="N20:Y20"/>
    <mergeCell ref="W25:Y25"/>
    <mergeCell ref="Q26:S26"/>
    <mergeCell ref="N19:P19"/>
    <mergeCell ref="Q19:S19"/>
    <mergeCell ref="T23:V23"/>
    <mergeCell ref="W23:Y23"/>
    <mergeCell ref="T22:V22"/>
    <mergeCell ref="K22:M22"/>
    <mergeCell ref="AI13:AL13"/>
    <mergeCell ref="Q13:S13"/>
    <mergeCell ref="T16:V16"/>
    <mergeCell ref="Q15:S15"/>
    <mergeCell ref="T15:V15"/>
    <mergeCell ref="AK12:AL12"/>
    <mergeCell ref="Y8:AB8"/>
    <mergeCell ref="C25:J25"/>
    <mergeCell ref="K25:M25"/>
    <mergeCell ref="N25:P25"/>
    <mergeCell ref="AK19:AL19"/>
    <mergeCell ref="K12:S12"/>
    <mergeCell ref="C14:J14"/>
    <mergeCell ref="K16:M16"/>
    <mergeCell ref="C18:Y18"/>
    <mergeCell ref="K14:M14"/>
    <mergeCell ref="K15:M15"/>
    <mergeCell ref="W16:Y16"/>
    <mergeCell ref="W17:Y17"/>
    <mergeCell ref="N14:P14"/>
    <mergeCell ref="N13:P13"/>
    <mergeCell ref="N16:P16"/>
    <mergeCell ref="AK16:AL16"/>
    <mergeCell ref="AK15:AL15"/>
    <mergeCell ref="H4:L4"/>
    <mergeCell ref="W11:Y11"/>
    <mergeCell ref="Q11:S11"/>
    <mergeCell ref="Y4:AC4"/>
    <mergeCell ref="Y5:AL5"/>
    <mergeCell ref="F5:T5"/>
    <mergeCell ref="Y6:AL6"/>
    <mergeCell ref="F6:T6"/>
    <mergeCell ref="AH8:AL8"/>
    <mergeCell ref="AH7:AL7"/>
    <mergeCell ref="AH11:AL11"/>
    <mergeCell ref="W15:Y15"/>
    <mergeCell ref="AK14:AL14"/>
    <mergeCell ref="Z70:AA70"/>
    <mergeCell ref="I70:T70"/>
    <mergeCell ref="Q65:R65"/>
    <mergeCell ref="AH4:AL4"/>
    <mergeCell ref="AD4:AF4"/>
    <mergeCell ref="M7:T7"/>
    <mergeCell ref="K11:M11"/>
    <mergeCell ref="T11:V11"/>
    <mergeCell ref="N11:P11"/>
    <mergeCell ref="H8:T8"/>
    <mergeCell ref="C10:Y10"/>
    <mergeCell ref="F7:H7"/>
    <mergeCell ref="Y7:AB7"/>
    <mergeCell ref="AK20:AL20"/>
    <mergeCell ref="N15:P15"/>
    <mergeCell ref="Q16:S16"/>
    <mergeCell ref="Q14:S14"/>
    <mergeCell ref="AK18:AL18"/>
    <mergeCell ref="Q23:S23"/>
    <mergeCell ref="W24:Y24"/>
    <mergeCell ref="T25:V25"/>
    <mergeCell ref="Q64:R64"/>
    <mergeCell ref="H46:J46"/>
    <mergeCell ref="K46:M46"/>
    <mergeCell ref="N45:P45"/>
    <mergeCell ref="Q38:R38"/>
    <mergeCell ref="AJ58:AK58"/>
    <mergeCell ref="AB41:AD41"/>
    <mergeCell ref="AH49:AK49"/>
    <mergeCell ref="AJ50:AK50"/>
    <mergeCell ref="U48:AM48"/>
    <mergeCell ref="I52:J52"/>
    <mergeCell ref="Q53:R53"/>
    <mergeCell ref="Q55:R55"/>
    <mergeCell ref="Q52:R52"/>
    <mergeCell ref="I54:J54"/>
    <mergeCell ref="H45:J45"/>
    <mergeCell ref="C48:T48"/>
    <mergeCell ref="J49:N49"/>
    <mergeCell ref="M50:R50"/>
    <mergeCell ref="N46:P46"/>
    <mergeCell ref="AB43:AD43"/>
    <mergeCell ref="Q44:S44"/>
    <mergeCell ref="I51:J51"/>
    <mergeCell ref="AE41:AG41"/>
    <mergeCell ref="AB42:AD42"/>
    <mergeCell ref="AH70:AI70"/>
    <mergeCell ref="AH53:AK53"/>
    <mergeCell ref="AH54:AK54"/>
    <mergeCell ref="AH59:AK59"/>
    <mergeCell ref="AJ55:AK55"/>
    <mergeCell ref="AJ56:AK56"/>
    <mergeCell ref="AJ57:AK57"/>
    <mergeCell ref="AK70:AL70"/>
    <mergeCell ref="AH60:AK60"/>
    <mergeCell ref="AH61:AK61"/>
    <mergeCell ref="AH62:AK62"/>
    <mergeCell ref="AH65:AK65"/>
    <mergeCell ref="AD64:AK64"/>
    <mergeCell ref="AH63:AK63"/>
    <mergeCell ref="AE42:AG42"/>
    <mergeCell ref="AJ51:AK51"/>
    <mergeCell ref="AH52:AK52"/>
    <mergeCell ref="AE43:AG43"/>
    <mergeCell ref="W21:Y21"/>
    <mergeCell ref="Q28:S28"/>
    <mergeCell ref="W27:Y27"/>
    <mergeCell ref="W26:Y26"/>
    <mergeCell ref="T26:V26"/>
    <mergeCell ref="W22:Y22"/>
    <mergeCell ref="AE39:AG39"/>
    <mergeCell ref="AB39:AD39"/>
    <mergeCell ref="AB40:AD40"/>
    <mergeCell ref="AE40:AG40"/>
    <mergeCell ref="AI37:AJ37"/>
    <mergeCell ref="AI36:AJ36"/>
    <mergeCell ref="Q36:R36"/>
    <mergeCell ref="AC37:AD37"/>
    <mergeCell ref="N22:P22"/>
    <mergeCell ref="Q22:S22"/>
    <mergeCell ref="N21:P21"/>
    <mergeCell ref="K24:M24"/>
    <mergeCell ref="N24:P24"/>
    <mergeCell ref="Q24:S24"/>
    <mergeCell ref="T24:V24"/>
    <mergeCell ref="N28:P28"/>
    <mergeCell ref="Q27:S27"/>
    <mergeCell ref="N27:P27"/>
    <mergeCell ref="T27:V27"/>
    <mergeCell ref="T28:V28"/>
    <mergeCell ref="Q21:S21"/>
    <mergeCell ref="T21:V21"/>
    <mergeCell ref="N26:P26"/>
  </mergeCells>
  <phoneticPr fontId="0" type="noConversion"/>
  <conditionalFormatting sqref="AH4">
    <cfRule type="expression" dxfId="24" priority="1" stopIfTrue="1">
      <formula>Y4="OTHER"</formula>
    </cfRule>
  </conditionalFormatting>
  <conditionalFormatting sqref="AI4">
    <cfRule type="expression" dxfId="23" priority="2" stopIfTrue="1">
      <formula>Y4="OTHER"</formula>
    </cfRule>
  </conditionalFormatting>
  <conditionalFormatting sqref="AJ4">
    <cfRule type="expression" dxfId="22" priority="3" stopIfTrue="1">
      <formula>Y4="OTHER"</formula>
    </cfRule>
  </conditionalFormatting>
  <conditionalFormatting sqref="AK4">
    <cfRule type="expression" dxfId="21" priority="4" stopIfTrue="1">
      <formula>Y4="OTHER"</formula>
    </cfRule>
  </conditionalFormatting>
  <conditionalFormatting sqref="AL4">
    <cfRule type="expression" dxfId="20" priority="5" stopIfTrue="1">
      <formula>Y4="OTHER"</formula>
    </cfRule>
  </conditionalFormatting>
  <conditionalFormatting sqref="AD4">
    <cfRule type="expression" dxfId="19" priority="6" stopIfTrue="1">
      <formula>Y4="OTHER"</formula>
    </cfRule>
  </conditionalFormatting>
  <conditionalFormatting sqref="AE4">
    <cfRule type="expression" dxfId="18" priority="7" stopIfTrue="1">
      <formula>Y4="OTHER"</formula>
    </cfRule>
  </conditionalFormatting>
  <conditionalFormatting sqref="AF4">
    <cfRule type="expression" dxfId="17" priority="8" stopIfTrue="1">
      <formula>Y4="OTHER"</formula>
    </cfRule>
  </conditionalFormatting>
  <conditionalFormatting sqref="S41">
    <cfRule type="expression" dxfId="16" priority="9" stopIfTrue="1">
      <formula>E62="OTHER"</formula>
    </cfRule>
  </conditionalFormatting>
  <conditionalFormatting sqref="J41:M41">
    <cfRule type="expression" dxfId="15" priority="10" stopIfTrue="1">
      <formula>"ifN44=""OTHER"""</formula>
    </cfRule>
  </conditionalFormatting>
  <conditionalFormatting sqref="N41:R41">
    <cfRule type="expression" dxfId="14" priority="11" stopIfTrue="1">
      <formula>$N$40="OTHER"</formula>
    </cfRule>
  </conditionalFormatting>
  <conditionalFormatting sqref="AA12:AL12">
    <cfRule type="expression" dxfId="13" priority="12" stopIfTrue="1">
      <formula>$AH$11="CONTINUOUS"</formula>
    </cfRule>
  </conditionalFormatting>
  <dataValidations xWindow="663" yWindow="479" count="26">
    <dataValidation type="list" allowBlank="1" showInputMessage="1" showErrorMessage="1" sqref="F35:K35" xr:uid="{00000000-0002-0000-0200-000000000000}">
      <formula1>ElectricalGroup</formula1>
    </dataValidation>
    <dataValidation type="list" allowBlank="1" showInputMessage="1" showErrorMessage="1" sqref="AI13:AL13" xr:uid="{00000000-0002-0000-0200-000001000000}">
      <formula1>"PARALLEL, SERIES"</formula1>
    </dataValidation>
    <dataValidation type="list" allowBlank="1" showInputMessage="1" showErrorMessage="1" sqref="AD64" xr:uid="{00000000-0002-0000-0200-000002000000}">
      <formula1>"Open Valve (Fully-Loaded), Closed-Valve (Unloaded) Start"</formula1>
    </dataValidation>
    <dataValidation type="list" allowBlank="1" showInputMessage="1" showErrorMessage="1" promptTitle="7.1.5" prompt="The purchaser shall specify the type of motor, its characteristics and the accessories, including the following: etc" sqref="AH49:AK49" xr:uid="{00000000-0002-0000-0200-000003000000}">
      <formula1>"MOTOR, STEAM TURBINE"</formula1>
    </dataValidation>
    <dataValidation type="list" allowBlank="1" showInputMessage="1" showErrorMessage="1" sqref="AJ50:AJ51" xr:uid="{00000000-0002-0000-0200-000004000000}">
      <formula1>"YES,NO"</formula1>
    </dataValidation>
    <dataValidation type="list" allowBlank="1" showInputMessage="1" showErrorMessage="1" sqref="AH52:AK52" xr:uid="{00000000-0002-0000-0200-000005000000}">
      <formula1>"Motor,Gear Coupling, Other"</formula1>
    </dataValidation>
    <dataValidation type="list" allowBlank="1" showInputMessage="1" showErrorMessage="1" sqref="AH59" xr:uid="{00000000-0002-0000-0200-000006000000}">
      <formula1>"HORIZONTAL, VERTICAL"</formula1>
    </dataValidation>
    <dataValidation type="whole" errorStyle="warning" operator="lessThanOrEqual" allowBlank="1" showInputMessage="1" showErrorMessage="1" errorTitle="Suction Specific Speed" error="The suction specific speed exceeds the maximum allowed for the project.  Either change your selection or get a waiver from the Client for this selection." prompt="Max allowable Nss is 12500 in metric units" sqref="Q64:R64" xr:uid="{00000000-0002-0000-0200-000007000000}">
      <formula1>11000</formula1>
    </dataValidation>
    <dataValidation type="decimal" errorStyle="warning" operator="lessThanOrEqual" allowBlank="1" showInputMessage="1" showErrorMessage="1" errorTitle="NPSH MARGIN" error="NPSH Margin is below project limits.  Add for a witness NPSH test, change the selection or get client approval." sqref="Q61:R61" xr:uid="{00000000-0002-0000-0200-000008000000}">
      <formula1>2</formula1>
    </dataValidation>
    <dataValidation type="list" allowBlank="1" showInputMessage="1" showErrorMessage="1" sqref="E32:H32" xr:uid="{00000000-0002-0000-0200-000009000000}">
      <formula1>"INDOOR, OUTDOOR"</formula1>
    </dataValidation>
    <dataValidation type="list" allowBlank="1" showInputMessage="1" showErrorMessage="1" sqref="J32" xr:uid="{00000000-0002-0000-0200-00000A000000}">
      <formula1>"HEATED, UNHEATED"</formula1>
    </dataValidation>
    <dataValidation type="list" allowBlank="1" showInputMessage="1" showErrorMessage="1" sqref="H33:K33" xr:uid="{00000000-0002-0000-0200-00000B000000}">
      <formula1>"GRADE, MEZZANINE"</formula1>
    </dataValidation>
    <dataValidation type="list" allowBlank="1" showInputMessage="1" showErrorMessage="1" sqref="M33" xr:uid="{00000000-0002-0000-0200-00000C000000}">
      <formula1>"l,m"</formula1>
    </dataValidation>
    <dataValidation type="list" allowBlank="1" showInputMessage="1" showErrorMessage="1" sqref="N40" xr:uid="{00000000-0002-0000-0200-00000D000000}">
      <formula1>"DUST, FUMES, DUST &amp; FUMES, OTHER"</formula1>
    </dataValidation>
    <dataValidation type="list" allowBlank="1" showInputMessage="1" showErrorMessage="1" sqref="O32:R32" xr:uid="{00000000-0002-0000-0200-00000E000000}">
      <formula1>"UNDER ROOF,PARTIAL SIDES"</formula1>
    </dataValidation>
    <dataValidation type="list" allowBlank="1" showInputMessage="1" showErrorMessage="1" sqref="N33" xr:uid="{00000000-0002-0000-0200-00000F000000}">
      <formula1>"WINTERISATION REQD,TROPICALISATION REQD"</formula1>
    </dataValidation>
    <dataValidation type="list" allowBlank="1" showInputMessage="1" showErrorMessage="1" promptTitle="6.1.22" prompt="Motors, electrical components and electrical installations shall be suitable for the area classification (class, group, and division or zone) specified by the purchaser etc" sqref="R34:S34" xr:uid="{00000000-0002-0000-0200-000010000000}">
      <formula1>"0,1,2,Safe"</formula1>
    </dataValidation>
    <dataValidation type="list" allowBlank="1" showInputMessage="1" showErrorMessage="1" sqref="R35:S35" xr:uid="{00000000-0002-0000-0200-000011000000}">
      <formula1>TempClass</formula1>
    </dataValidation>
    <dataValidation type="list" allowBlank="1" showInputMessage="1" showErrorMessage="1" sqref="N20:Y20" xr:uid="{00000000-0002-0000-0200-000012000000}">
      <formula1>"C.L. Impeller,  Top of Foundation"</formula1>
    </dataValidation>
    <dataValidation type="list" allowBlank="1" showInputMessage="1" showErrorMessage="1" sqref="AH11:AL11" xr:uid="{00000000-0002-0000-0200-000013000000}">
      <formula1>"CONTINUOUS, INTERMITTENT"</formula1>
    </dataValidation>
    <dataValidation type="list" allowBlank="1" showInputMessage="1" showErrorMessage="1" sqref="H4:L4" xr:uid="{00000000-0002-0000-0200-000014000000}">
      <formula1>"PROPOSAL, PURCHASE, AS BUILT"</formula1>
    </dataValidation>
    <dataValidation type="list" allowBlank="1" showInputMessage="1" showErrorMessage="1" sqref="Y4:AC4" xr:uid="{00000000-0002-0000-0200-000015000000}">
      <formula1>"API-610,ASME B73.1, ASME B73.2, PIP RESP73H-97, PIP RESP73V-97, ISO, OTHER"</formula1>
    </dataValidation>
    <dataValidation allowBlank="1" showInputMessage="1" showErrorMessage="1" promptTitle="6.1.2" prompt="The purchaser shall specify the operating conditions, the liquid properties, site conditions and utility conditions, including all data shown on the process data sheet (Annex N)." sqref="Q22:S22" xr:uid="{00000000-0002-0000-0200-000016000000}"/>
    <dataValidation allowBlank="1" showInputMessage="1" showErrorMessage="1" promptTitle="6.1.11" prompt="Pumps that have stable head/flowrate curves (continuous head rise to shutoff) are preferred for all applications and are required if parallel operation is specified. Etv" sqref="Q55:R55" xr:uid="{00000000-0002-0000-0200-000017000000}"/>
    <dataValidation allowBlank="1" showInputMessage="1" showErrorMessage="1" promptTitle="6.1.9" prompt="The pump suction-specific speed shall be calculated in accordance with Annex A and, if specified, limited as stated on the data sheet." sqref="Q62:R62" xr:uid="{00000000-0002-0000-0200-000018000000}"/>
    <dataValidation allowBlank="1" showInputMessage="1" showErrorMessage="1" promptTitle="6.1.14" prompt="If specified, the vendor shall provide both maximum sound pressure and sound power level data per octave band for the equipment." sqref="Q65:R65 Q67:R67" xr:uid="{00000000-0002-0000-0200-000019000000}"/>
  </dataValidations>
  <printOptions horizontalCentered="1" verticalCentered="1" gridLinesSet="0"/>
  <pageMargins left="0.74803149606299202" right="0.196850393700787" top="0.31496062992126" bottom="0.39370078740157499" header="0.511811023622047" footer="0.511811023622047"/>
  <pageSetup scale="89" orientation="portrait" cellComments="asDisplayed"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N99"/>
  <sheetViews>
    <sheetView showGridLines="0" showZeros="0" topLeftCell="A7" zoomScaleNormal="100" workbookViewId="0">
      <selection activeCell="M43" sqref="M43:R43"/>
    </sheetView>
  </sheetViews>
  <sheetFormatPr defaultColWidth="8.85546875" defaultRowHeight="12.75" x14ac:dyDescent="0.2"/>
  <cols>
    <col min="1" max="1" width="2.42578125" style="3" customWidth="1"/>
    <col min="2" max="2" width="3.42578125" style="4" customWidth="1"/>
    <col min="3" max="14" width="2.42578125" style="3" customWidth="1"/>
    <col min="15" max="15" width="3" style="3" customWidth="1"/>
    <col min="16" max="16" width="2.42578125" style="3" customWidth="1"/>
    <col min="17" max="17" width="3.28515625" style="3" customWidth="1"/>
    <col min="18" max="18" width="2.42578125" style="3" customWidth="1"/>
    <col min="19" max="19" width="3.28515625" style="3" customWidth="1"/>
    <col min="20" max="20" width="0.85546875" style="3" customWidth="1"/>
    <col min="21" max="38" width="2.42578125" style="3" customWidth="1"/>
    <col min="39" max="39" width="2.85546875" style="3" customWidth="1"/>
    <col min="40" max="40" width="2.85546875" style="124" customWidth="1"/>
    <col min="41" max="41" width="8.85546875" style="3" customWidth="1"/>
    <col min="42" max="43" width="2.5703125" style="3" customWidth="1"/>
    <col min="44" max="16384" width="8.85546875" style="3"/>
  </cols>
  <sheetData>
    <row r="1" spans="1:40" ht="9" customHeight="1" x14ac:dyDescent="0.2">
      <c r="A1" s="28"/>
      <c r="B1" s="102"/>
      <c r="C1" s="29"/>
      <c r="D1" s="29"/>
      <c r="E1" s="29"/>
      <c r="F1" s="29"/>
      <c r="G1" s="29"/>
      <c r="H1" s="29"/>
      <c r="I1" s="29"/>
      <c r="J1" s="29"/>
      <c r="K1" s="29"/>
      <c r="L1" s="29"/>
      <c r="M1" s="29"/>
      <c r="N1" s="29"/>
      <c r="O1" s="29"/>
      <c r="P1" s="29"/>
      <c r="Q1" s="29"/>
      <c r="R1" s="29"/>
      <c r="S1" s="29"/>
      <c r="T1" s="73"/>
      <c r="U1" s="1"/>
      <c r="V1" s="1"/>
      <c r="W1" s="2"/>
      <c r="X1" s="74"/>
      <c r="Y1" s="74"/>
      <c r="Z1" s="74"/>
      <c r="AA1" s="74"/>
      <c r="AB1" s="74"/>
      <c r="AC1" s="30"/>
      <c r="AD1" s="1"/>
      <c r="AE1" s="1"/>
      <c r="AF1" s="74"/>
      <c r="AG1" s="74"/>
      <c r="AH1" s="74"/>
      <c r="AI1" s="74"/>
      <c r="AJ1" s="74"/>
      <c r="AK1" s="74"/>
      <c r="AL1" s="75"/>
      <c r="AM1" s="115"/>
      <c r="AN1" s="154"/>
    </row>
    <row r="2" spans="1:40" ht="13.35" customHeight="1" x14ac:dyDescent="0.2">
      <c r="A2" s="33"/>
      <c r="B2" s="162"/>
      <c r="C2" s="32"/>
      <c r="D2" s="32"/>
      <c r="E2" s="77" t="s">
        <v>13</v>
      </c>
      <c r="F2" s="32"/>
      <c r="G2" s="32"/>
      <c r="H2" s="32"/>
      <c r="I2" s="32"/>
      <c r="J2" s="32"/>
      <c r="K2" s="32"/>
      <c r="L2" s="32"/>
      <c r="M2" s="32"/>
      <c r="N2" s="32"/>
      <c r="O2" s="32"/>
      <c r="P2" s="32"/>
      <c r="Q2" s="32"/>
      <c r="R2" s="32"/>
      <c r="S2" s="32"/>
      <c r="T2" s="78"/>
      <c r="U2" s="25"/>
      <c r="V2" s="25"/>
      <c r="W2" s="76"/>
      <c r="X2" s="76"/>
      <c r="Y2" s="7"/>
      <c r="Z2" s="7"/>
      <c r="AA2" s="76"/>
      <c r="AB2" s="76"/>
      <c r="AC2" s="7"/>
      <c r="AD2" s="76"/>
      <c r="AE2" s="76"/>
      <c r="AF2" s="76"/>
      <c r="AG2" s="76"/>
      <c r="AH2" s="76"/>
      <c r="AI2" s="76"/>
      <c r="AJ2" s="76"/>
      <c r="AK2" s="76"/>
      <c r="AL2" s="76"/>
      <c r="AM2" s="116"/>
      <c r="AN2" s="155"/>
    </row>
    <row r="3" spans="1:40" ht="9" customHeight="1" x14ac:dyDescent="0.2">
      <c r="A3" s="33"/>
      <c r="B3" s="162"/>
      <c r="C3" s="34"/>
      <c r="D3" s="34"/>
      <c r="E3" s="34"/>
      <c r="F3" s="34"/>
      <c r="G3" s="34"/>
      <c r="H3" s="34"/>
      <c r="I3" s="34"/>
      <c r="J3" s="34"/>
      <c r="K3" s="34"/>
      <c r="L3" s="34"/>
      <c r="M3" s="34"/>
      <c r="N3" s="34"/>
      <c r="O3" s="34"/>
      <c r="P3" s="34"/>
      <c r="Q3" s="34"/>
      <c r="R3" s="34"/>
      <c r="S3" s="34"/>
      <c r="T3" s="35"/>
      <c r="U3" s="8"/>
      <c r="V3" s="8"/>
      <c r="W3" s="8"/>
      <c r="X3" s="9"/>
      <c r="Y3" s="9"/>
      <c r="Z3" s="9"/>
      <c r="AA3" s="9"/>
      <c r="AB3" s="9"/>
      <c r="AC3" s="9"/>
      <c r="AD3" s="9"/>
      <c r="AE3" s="9"/>
      <c r="AF3" s="9"/>
      <c r="AG3" s="9"/>
      <c r="AH3" s="9"/>
      <c r="AI3" s="9"/>
      <c r="AJ3" s="9"/>
      <c r="AK3" s="9"/>
      <c r="AL3" s="9"/>
      <c r="AM3" s="133"/>
      <c r="AN3" s="155"/>
    </row>
    <row r="4" spans="1:40" x14ac:dyDescent="0.2">
      <c r="A4" s="86">
        <v>1</v>
      </c>
      <c r="B4" s="132" t="s">
        <v>182</v>
      </c>
      <c r="C4" s="697" t="s">
        <v>49</v>
      </c>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c r="AI4" s="698"/>
      <c r="AJ4" s="698"/>
      <c r="AK4" s="698"/>
      <c r="AL4" s="698"/>
      <c r="AM4" s="699"/>
      <c r="AN4" s="156" t="s">
        <v>7</v>
      </c>
    </row>
    <row r="5" spans="1:40" x14ac:dyDescent="0.2">
      <c r="A5" s="87">
        <f t="shared" ref="A5:A20" si="0">A4+1</f>
        <v>2</v>
      </c>
      <c r="B5" s="87"/>
      <c r="C5" s="26" t="s">
        <v>150</v>
      </c>
      <c r="D5" s="5"/>
      <c r="E5" s="5"/>
      <c r="F5" s="5"/>
      <c r="G5" s="117"/>
      <c r="H5" s="117"/>
      <c r="I5" s="761" t="s">
        <v>904</v>
      </c>
      <c r="J5" s="761"/>
      <c r="K5" s="295" t="s">
        <v>149</v>
      </c>
      <c r="L5" s="117"/>
      <c r="M5" s="5"/>
      <c r="N5" s="5"/>
      <c r="O5" s="5"/>
      <c r="P5" s="5"/>
      <c r="Q5" s="5"/>
      <c r="R5" s="5"/>
      <c r="S5" s="5"/>
      <c r="T5" s="22"/>
      <c r="U5" s="26" t="s">
        <v>58</v>
      </c>
      <c r="V5" s="5"/>
      <c r="W5" s="5"/>
      <c r="X5" s="5"/>
      <c r="Y5" s="5"/>
      <c r="Z5" s="5"/>
      <c r="AA5" s="117"/>
      <c r="AB5" s="117"/>
      <c r="AC5" s="117"/>
      <c r="AE5" s="761" t="s">
        <v>909</v>
      </c>
      <c r="AF5" s="761"/>
      <c r="AG5" s="761"/>
      <c r="AH5" s="761"/>
      <c r="AI5" s="761"/>
      <c r="AJ5" s="761"/>
      <c r="AK5" s="761"/>
      <c r="AL5" s="761"/>
      <c r="AN5" s="536"/>
    </row>
    <row r="6" spans="1:40" x14ac:dyDescent="0.2">
      <c r="A6" s="87">
        <f t="shared" si="0"/>
        <v>3</v>
      </c>
      <c r="B6" s="134"/>
      <c r="C6" s="178"/>
      <c r="D6" s="18"/>
      <c r="E6" s="5"/>
      <c r="F6" s="5"/>
      <c r="G6" s="178"/>
      <c r="H6" s="117"/>
      <c r="I6" s="117"/>
      <c r="J6" s="5"/>
      <c r="K6" s="107" t="str">
        <f>IF(LEFT(I5,1)="V","SEE ALSO PAGE 6","")</f>
        <v>SEE ALSO PAGE 6</v>
      </c>
      <c r="L6" s="18"/>
      <c r="M6" s="5"/>
      <c r="N6" s="5"/>
      <c r="O6" s="178"/>
      <c r="P6" s="18"/>
      <c r="Q6" s="5"/>
      <c r="R6" s="5"/>
      <c r="S6" s="5"/>
      <c r="T6" s="22"/>
      <c r="U6" s="26" t="s">
        <v>60</v>
      </c>
      <c r="V6" s="5"/>
      <c r="W6" s="5"/>
      <c r="X6" s="5"/>
      <c r="Y6" s="5"/>
      <c r="Z6" s="117"/>
      <c r="AA6" s="117" t="s">
        <v>723</v>
      </c>
      <c r="AB6" s="117"/>
      <c r="AC6" s="117"/>
      <c r="AE6" s="117"/>
      <c r="AF6" s="835" t="s">
        <v>912</v>
      </c>
      <c r="AG6" s="835"/>
      <c r="AH6" s="835"/>
      <c r="AI6" s="835"/>
      <c r="AJ6" s="835"/>
      <c r="AK6" s="835"/>
      <c r="AL6" s="835"/>
      <c r="AN6" s="390"/>
    </row>
    <row r="7" spans="1:40" x14ac:dyDescent="0.2">
      <c r="A7" s="87">
        <f t="shared" si="0"/>
        <v>4</v>
      </c>
      <c r="B7" s="134"/>
      <c r="C7" s="26" t="s">
        <v>52</v>
      </c>
      <c r="D7" s="18"/>
      <c r="E7" s="5"/>
      <c r="F7" s="5"/>
      <c r="G7" s="117"/>
      <c r="H7" s="117"/>
      <c r="I7" s="117"/>
      <c r="J7" s="5"/>
      <c r="K7" s="117" t="s">
        <v>730</v>
      </c>
      <c r="L7" s="18"/>
      <c r="M7" s="5"/>
      <c r="N7" s="5"/>
      <c r="O7" s="178"/>
      <c r="P7" s="18"/>
      <c r="Q7" s="5"/>
      <c r="R7" s="5"/>
      <c r="S7" s="5"/>
      <c r="T7" s="22"/>
      <c r="U7" s="117" t="s">
        <v>829</v>
      </c>
      <c r="AK7" s="808"/>
      <c r="AL7" s="808"/>
      <c r="AN7" s="390"/>
    </row>
    <row r="8" spans="1:40" x14ac:dyDescent="0.2">
      <c r="A8" s="87">
        <f t="shared" si="0"/>
        <v>5</v>
      </c>
      <c r="B8" s="134"/>
      <c r="C8" s="178"/>
      <c r="D8" s="18"/>
      <c r="E8" s="5"/>
      <c r="F8" s="5"/>
      <c r="G8" s="95"/>
      <c r="H8" s="824"/>
      <c r="I8" s="825"/>
      <c r="J8" s="722" t="s">
        <v>151</v>
      </c>
      <c r="K8" s="724"/>
      <c r="L8" s="816" t="s">
        <v>152</v>
      </c>
      <c r="M8" s="818"/>
      <c r="N8" s="722" t="s">
        <v>153</v>
      </c>
      <c r="O8" s="723"/>
      <c r="P8" s="724"/>
      <c r="Q8" s="816" t="s">
        <v>154</v>
      </c>
      <c r="R8" s="817"/>
      <c r="S8" s="818"/>
      <c r="T8" s="22"/>
      <c r="V8" s="26" t="s">
        <v>61</v>
      </c>
      <c r="W8" s="5"/>
      <c r="X8" s="5"/>
      <c r="Y8" s="5"/>
      <c r="Z8" s="5"/>
      <c r="AA8" s="5"/>
      <c r="AB8" s="5"/>
      <c r="AC8" s="5"/>
      <c r="AD8" s="5"/>
      <c r="AE8" s="5"/>
      <c r="AF8" s="5"/>
      <c r="AG8" s="5"/>
      <c r="AH8" s="5"/>
      <c r="AI8" s="5"/>
      <c r="AJ8" s="5"/>
      <c r="AK8" s="5"/>
      <c r="AL8" s="5"/>
      <c r="AN8" s="390"/>
    </row>
    <row r="9" spans="1:40" x14ac:dyDescent="0.2">
      <c r="A9" s="87">
        <f t="shared" si="0"/>
        <v>6</v>
      </c>
      <c r="B9" s="134"/>
      <c r="C9" s="5" t="s">
        <v>53</v>
      </c>
      <c r="D9" s="5"/>
      <c r="E9" s="5"/>
      <c r="F9" s="5"/>
      <c r="G9" s="95"/>
      <c r="H9" s="828"/>
      <c r="I9" s="829"/>
      <c r="J9" s="831" t="s">
        <v>907</v>
      </c>
      <c r="K9" s="832"/>
      <c r="L9" s="833" t="s">
        <v>905</v>
      </c>
      <c r="M9" s="834"/>
      <c r="N9" s="819">
        <v>150</v>
      </c>
      <c r="O9" s="820"/>
      <c r="P9" s="821"/>
      <c r="Q9" s="822" t="s">
        <v>906</v>
      </c>
      <c r="R9" s="800"/>
      <c r="S9" s="823"/>
      <c r="T9" s="22"/>
      <c r="V9" s="18"/>
      <c r="W9" s="117"/>
      <c r="X9" s="117"/>
      <c r="Y9" s="118" t="s">
        <v>160</v>
      </c>
      <c r="Z9" s="117"/>
      <c r="AA9" s="117" t="s">
        <v>724</v>
      </c>
      <c r="AB9" s="125"/>
      <c r="AC9" s="117"/>
      <c r="AD9" s="117"/>
      <c r="AF9" s="788"/>
      <c r="AG9" s="788"/>
      <c r="AH9" s="100" t="str">
        <f ca="1">Units!B3</f>
        <v>bar g</v>
      </c>
      <c r="AI9" s="100"/>
      <c r="AJ9" s="105" t="s">
        <v>63</v>
      </c>
      <c r="AK9" s="784"/>
      <c r="AL9" s="784"/>
      <c r="AM9" s="288" t="str">
        <f ca="1">Units!B32</f>
        <v>°C</v>
      </c>
      <c r="AN9" s="390"/>
    </row>
    <row r="10" spans="1:40" x14ac:dyDescent="0.2">
      <c r="A10" s="87">
        <f t="shared" si="0"/>
        <v>7</v>
      </c>
      <c r="B10" s="134"/>
      <c r="C10" s="5" t="s">
        <v>54</v>
      </c>
      <c r="D10" s="5"/>
      <c r="E10" s="5"/>
      <c r="F10" s="5"/>
      <c r="G10" s="95"/>
      <c r="H10" s="803"/>
      <c r="I10" s="830"/>
      <c r="J10" s="826" t="s">
        <v>908</v>
      </c>
      <c r="K10" s="827"/>
      <c r="L10" s="792" t="s">
        <v>905</v>
      </c>
      <c r="M10" s="793"/>
      <c r="N10" s="792">
        <v>150</v>
      </c>
      <c r="O10" s="810"/>
      <c r="P10" s="793"/>
      <c r="Q10" s="837" t="s">
        <v>906</v>
      </c>
      <c r="R10" s="804"/>
      <c r="S10" s="838"/>
      <c r="T10" s="22"/>
      <c r="V10" s="5"/>
      <c r="W10" s="5"/>
      <c r="X10" s="117"/>
      <c r="Y10" s="121" t="s">
        <v>161</v>
      </c>
      <c r="Z10" s="117"/>
      <c r="AA10" s="117"/>
      <c r="AB10" s="125"/>
      <c r="AC10" s="117"/>
      <c r="AD10" s="117"/>
      <c r="AF10" s="784"/>
      <c r="AG10" s="784"/>
      <c r="AH10" s="100" t="str">
        <f ca="1">Units!B3</f>
        <v>bar g</v>
      </c>
      <c r="AI10" s="100"/>
      <c r="AJ10" s="105" t="s">
        <v>63</v>
      </c>
      <c r="AK10" s="784"/>
      <c r="AL10" s="784"/>
      <c r="AM10" s="288" t="str">
        <f ca="1">Units!B32</f>
        <v>°C</v>
      </c>
      <c r="AN10" s="390"/>
    </row>
    <row r="11" spans="1:40" x14ac:dyDescent="0.2">
      <c r="A11" s="87">
        <f t="shared" si="0"/>
        <v>8</v>
      </c>
      <c r="B11" s="134"/>
      <c r="C11" s="291" t="s">
        <v>721</v>
      </c>
      <c r="T11" s="297"/>
      <c r="AN11" s="390"/>
    </row>
    <row r="12" spans="1:40" x14ac:dyDescent="0.2">
      <c r="A12" s="87">
        <f t="shared" si="0"/>
        <v>9</v>
      </c>
      <c r="B12" s="134"/>
      <c r="H12" s="841" t="s">
        <v>205</v>
      </c>
      <c r="I12" s="842"/>
      <c r="J12" s="836" t="s">
        <v>151</v>
      </c>
      <c r="K12" s="791"/>
      <c r="L12" s="816" t="s">
        <v>595</v>
      </c>
      <c r="M12" s="790"/>
      <c r="N12" s="789" t="s">
        <v>152</v>
      </c>
      <c r="O12" s="790"/>
      <c r="P12" s="722" t="s">
        <v>153</v>
      </c>
      <c r="Q12" s="791"/>
      <c r="R12" s="816" t="s">
        <v>594</v>
      </c>
      <c r="S12" s="790"/>
      <c r="T12" s="22"/>
      <c r="V12" s="391" t="s">
        <v>591</v>
      </c>
      <c r="W12" s="5"/>
      <c r="X12" s="5"/>
      <c r="Y12" s="5"/>
      <c r="Z12" s="5"/>
      <c r="AA12" s="5"/>
      <c r="AB12" s="5"/>
      <c r="AC12" s="98"/>
      <c r="AD12" s="98"/>
      <c r="AE12" s="98"/>
      <c r="AF12" s="98"/>
      <c r="AG12" s="98"/>
      <c r="AH12" s="98"/>
      <c r="AI12" s="98"/>
      <c r="AJ12" s="98"/>
      <c r="AK12" s="761" t="s">
        <v>913</v>
      </c>
      <c r="AL12" s="761"/>
      <c r="AN12" s="390"/>
    </row>
    <row r="13" spans="1:40" x14ac:dyDescent="0.2">
      <c r="A13" s="87">
        <f t="shared" si="0"/>
        <v>10</v>
      </c>
      <c r="B13" s="134"/>
      <c r="C13" s="343" t="s">
        <v>593</v>
      </c>
      <c r="D13" s="178"/>
      <c r="E13" s="5"/>
      <c r="F13" s="5"/>
      <c r="G13" s="5"/>
      <c r="H13" s="826"/>
      <c r="I13" s="827"/>
      <c r="J13" s="826"/>
      <c r="K13" s="827"/>
      <c r="L13" s="846"/>
      <c r="M13" s="847"/>
      <c r="N13" s="792"/>
      <c r="O13" s="793"/>
      <c r="P13" s="792"/>
      <c r="Q13" s="793"/>
      <c r="R13" s="837"/>
      <c r="S13" s="838"/>
      <c r="T13" s="22"/>
      <c r="V13" s="343" t="s">
        <v>592</v>
      </c>
      <c r="AK13" s="761"/>
      <c r="AL13" s="761"/>
      <c r="AN13" s="390"/>
    </row>
    <row r="14" spans="1:40" x14ac:dyDescent="0.2">
      <c r="A14" s="87">
        <f t="shared" si="0"/>
        <v>11</v>
      </c>
      <c r="B14" s="134"/>
      <c r="C14" s="5" t="s">
        <v>55</v>
      </c>
      <c r="D14" s="5"/>
      <c r="E14" s="5"/>
      <c r="F14" s="5"/>
      <c r="G14" s="5"/>
      <c r="H14" s="826" t="s">
        <v>274</v>
      </c>
      <c r="I14" s="827"/>
      <c r="J14" s="826"/>
      <c r="K14" s="827"/>
      <c r="L14" s="792"/>
      <c r="M14" s="793"/>
      <c r="N14" s="792"/>
      <c r="O14" s="793"/>
      <c r="P14" s="792"/>
      <c r="Q14" s="793"/>
      <c r="R14" s="826"/>
      <c r="S14" s="827"/>
      <c r="T14" s="22"/>
      <c r="V14" s="26" t="s">
        <v>64</v>
      </c>
      <c r="W14" s="5"/>
      <c r="X14" s="5"/>
      <c r="Y14" s="5"/>
      <c r="Z14" s="5" t="s">
        <v>65</v>
      </c>
      <c r="AA14" s="117"/>
      <c r="AB14" s="117"/>
      <c r="AC14" s="117"/>
      <c r="AD14" s="117"/>
      <c r="AE14" s="5"/>
      <c r="AF14" s="5"/>
      <c r="AG14" s="5"/>
      <c r="AH14" s="5"/>
      <c r="AJ14" s="12"/>
      <c r="AK14" s="761"/>
      <c r="AL14" s="761"/>
      <c r="AN14" s="390"/>
    </row>
    <row r="15" spans="1:40" x14ac:dyDescent="0.2">
      <c r="A15" s="87">
        <f t="shared" si="0"/>
        <v>12</v>
      </c>
      <c r="B15" s="134"/>
      <c r="C15" s="5" t="s">
        <v>56</v>
      </c>
      <c r="D15" s="5"/>
      <c r="E15" s="5"/>
      <c r="F15" s="5"/>
      <c r="G15" s="5"/>
      <c r="H15" s="826" t="s">
        <v>274</v>
      </c>
      <c r="I15" s="827"/>
      <c r="J15" s="826"/>
      <c r="K15" s="827"/>
      <c r="L15" s="792"/>
      <c r="M15" s="793"/>
      <c r="N15" s="792"/>
      <c r="O15" s="793"/>
      <c r="P15" s="792"/>
      <c r="Q15" s="793"/>
      <c r="R15" s="826"/>
      <c r="S15" s="827"/>
      <c r="T15" s="22"/>
      <c r="V15" s="5"/>
      <c r="W15" s="18" t="s">
        <v>140</v>
      </c>
      <c r="X15" s="5" t="s">
        <v>155</v>
      </c>
      <c r="Y15" s="5"/>
      <c r="Z15" s="5"/>
      <c r="AA15" s="5"/>
      <c r="AB15" s="5"/>
      <c r="AC15" s="5"/>
      <c r="AD15" s="5"/>
      <c r="AE15" s="5"/>
      <c r="AF15" s="5"/>
      <c r="AG15" s="5"/>
      <c r="AH15" s="117"/>
      <c r="AJ15" s="761"/>
      <c r="AK15" s="761"/>
      <c r="AL15" s="761"/>
      <c r="AN15" s="390"/>
    </row>
    <row r="16" spans="1:40" x14ac:dyDescent="0.2">
      <c r="A16" s="87">
        <f t="shared" si="0"/>
        <v>13</v>
      </c>
      <c r="B16" s="134"/>
      <c r="C16" s="117" t="s">
        <v>596</v>
      </c>
      <c r="D16" s="5"/>
      <c r="E16" s="5"/>
      <c r="F16" s="5"/>
      <c r="G16" s="5"/>
      <c r="H16" s="826"/>
      <c r="I16" s="827"/>
      <c r="J16" s="826"/>
      <c r="K16" s="827"/>
      <c r="L16" s="792"/>
      <c r="M16" s="793"/>
      <c r="N16" s="792"/>
      <c r="O16" s="793"/>
      <c r="P16" s="792"/>
      <c r="Q16" s="793"/>
      <c r="R16" s="826"/>
      <c r="S16" s="827"/>
      <c r="T16" s="22"/>
      <c r="V16" s="18"/>
      <c r="W16" s="18" t="s">
        <v>140</v>
      </c>
      <c r="X16" s="5" t="s">
        <v>685</v>
      </c>
      <c r="Y16" s="5"/>
      <c r="Z16" s="5"/>
      <c r="AA16" s="98"/>
      <c r="AB16" s="98"/>
      <c r="AC16" s="98"/>
      <c r="AD16" s="98"/>
      <c r="AE16" s="98"/>
      <c r="AF16" s="98"/>
      <c r="AG16" s="98"/>
      <c r="AH16" s="98"/>
      <c r="AJ16" s="17"/>
      <c r="AK16" s="785"/>
      <c r="AL16" s="785"/>
      <c r="AN16" s="136"/>
    </row>
    <row r="17" spans="1:40" x14ac:dyDescent="0.2">
      <c r="A17" s="87">
        <f t="shared" si="0"/>
        <v>14</v>
      </c>
      <c r="B17" s="134"/>
      <c r="C17" s="117" t="s">
        <v>597</v>
      </c>
      <c r="D17" s="5"/>
      <c r="E17" s="5"/>
      <c r="F17" s="5"/>
      <c r="G17" s="5"/>
      <c r="H17" s="826"/>
      <c r="I17" s="827"/>
      <c r="J17" s="826"/>
      <c r="K17" s="827"/>
      <c r="L17" s="792"/>
      <c r="M17" s="793"/>
      <c r="N17" s="792"/>
      <c r="O17" s="793"/>
      <c r="P17" s="792"/>
      <c r="Q17" s="793"/>
      <c r="R17" s="826"/>
      <c r="S17" s="827"/>
      <c r="T17" s="22"/>
      <c r="W17" s="18" t="s">
        <v>140</v>
      </c>
      <c r="X17" s="403" t="s">
        <v>684</v>
      </c>
      <c r="AK17" s="785"/>
      <c r="AL17" s="785"/>
      <c r="AN17" s="390"/>
    </row>
    <row r="18" spans="1:40" x14ac:dyDescent="0.2">
      <c r="A18" s="87">
        <f t="shared" si="0"/>
        <v>15</v>
      </c>
      <c r="B18" s="134"/>
      <c r="C18" s="117" t="s">
        <v>598</v>
      </c>
      <c r="D18" s="5"/>
      <c r="E18" s="5"/>
      <c r="F18" s="5"/>
      <c r="G18" s="5"/>
      <c r="H18" s="798"/>
      <c r="I18" s="799"/>
      <c r="J18" s="798"/>
      <c r="K18" s="799"/>
      <c r="L18" s="795"/>
      <c r="M18" s="796"/>
      <c r="N18" s="795"/>
      <c r="O18" s="796"/>
      <c r="P18" s="795"/>
      <c r="Q18" s="796"/>
      <c r="R18" s="849"/>
      <c r="S18" s="850"/>
      <c r="T18" s="22"/>
      <c r="V18" s="293" t="s">
        <v>600</v>
      </c>
      <c r="AN18" s="390"/>
    </row>
    <row r="19" spans="1:40" ht="12.75" customHeight="1" x14ac:dyDescent="0.2">
      <c r="A19" s="87">
        <f t="shared" si="0"/>
        <v>16</v>
      </c>
      <c r="B19" s="134"/>
      <c r="T19" s="22"/>
      <c r="V19" s="347" t="s">
        <v>801</v>
      </c>
      <c r="AK19" s="706"/>
      <c r="AL19" s="706"/>
      <c r="AN19" s="134"/>
    </row>
    <row r="20" spans="1:40" x14ac:dyDescent="0.2">
      <c r="A20" s="87">
        <f t="shared" si="0"/>
        <v>17</v>
      </c>
      <c r="B20" s="134"/>
      <c r="D20" s="117" t="s">
        <v>584</v>
      </c>
      <c r="P20" s="761"/>
      <c r="Q20" s="761"/>
      <c r="R20" s="761"/>
      <c r="S20" s="761"/>
      <c r="T20" s="22"/>
      <c r="V20" s="347" t="s">
        <v>601</v>
      </c>
      <c r="AK20" s="815"/>
      <c r="AL20" s="815"/>
      <c r="AN20" s="158"/>
    </row>
    <row r="21" spans="1:40" x14ac:dyDescent="0.2">
      <c r="A21" s="87">
        <f t="shared" ref="A21:A27" si="1">A20+1</f>
        <v>18</v>
      </c>
      <c r="B21" s="134"/>
      <c r="D21" s="117" t="s">
        <v>585</v>
      </c>
      <c r="R21" s="781"/>
      <c r="S21" s="781"/>
      <c r="T21" s="22"/>
      <c r="V21" s="347" t="s">
        <v>821</v>
      </c>
      <c r="AK21" s="815"/>
      <c r="AL21" s="815"/>
      <c r="AN21" s="134"/>
    </row>
    <row r="22" spans="1:40" x14ac:dyDescent="0.2">
      <c r="A22" s="87">
        <f t="shared" si="1"/>
        <v>19</v>
      </c>
      <c r="B22" s="134"/>
      <c r="D22" s="117" t="s">
        <v>586</v>
      </c>
      <c r="P22" s="761"/>
      <c r="Q22" s="761"/>
      <c r="R22" s="761"/>
      <c r="S22" s="761"/>
      <c r="T22" s="22"/>
      <c r="V22" s="347" t="s">
        <v>803</v>
      </c>
      <c r="AK22" s="794"/>
      <c r="AL22" s="794"/>
      <c r="AN22" s="134"/>
    </row>
    <row r="23" spans="1:40" x14ac:dyDescent="0.2">
      <c r="A23" s="87">
        <f t="shared" si="1"/>
        <v>20</v>
      </c>
      <c r="B23" s="134"/>
      <c r="D23" s="117" t="s">
        <v>587</v>
      </c>
      <c r="R23" s="781"/>
      <c r="S23" s="781"/>
      <c r="T23" s="22"/>
      <c r="V23" s="347"/>
      <c r="AN23" s="134"/>
    </row>
    <row r="24" spans="1:40" x14ac:dyDescent="0.2">
      <c r="A24" s="87">
        <f t="shared" si="1"/>
        <v>21</v>
      </c>
      <c r="B24" s="134"/>
      <c r="Q24" s="179" t="s">
        <v>878</v>
      </c>
      <c r="R24" s="780"/>
      <c r="S24" s="780"/>
      <c r="T24" s="22"/>
      <c r="V24" s="293" t="s">
        <v>752</v>
      </c>
      <c r="W24"/>
      <c r="X24"/>
      <c r="Y24"/>
      <c r="Z24"/>
      <c r="AA24"/>
      <c r="AB24" s="345" t="s">
        <v>759</v>
      </c>
      <c r="AC24"/>
      <c r="AD24"/>
      <c r="AE24"/>
      <c r="AF24"/>
      <c r="AG24"/>
      <c r="AH24"/>
      <c r="AI24"/>
      <c r="AJ24"/>
      <c r="AK24"/>
      <c r="AL24"/>
      <c r="AN24" s="136"/>
    </row>
    <row r="25" spans="1:40" x14ac:dyDescent="0.2">
      <c r="A25" s="87">
        <f t="shared" si="1"/>
        <v>22</v>
      </c>
      <c r="B25" s="134"/>
      <c r="D25" s="117" t="s">
        <v>722</v>
      </c>
      <c r="R25" s="780"/>
      <c r="S25" s="780"/>
      <c r="T25" s="22"/>
      <c r="V25" s="347" t="s">
        <v>25</v>
      </c>
      <c r="W25"/>
      <c r="X25"/>
      <c r="Y25"/>
      <c r="Z25"/>
      <c r="AA25"/>
      <c r="AB25"/>
      <c r="AC25"/>
      <c r="AD25"/>
      <c r="AE25"/>
      <c r="AF25"/>
      <c r="AG25"/>
      <c r="AH25" s="840"/>
      <c r="AI25" s="840"/>
      <c r="AJ25" s="840"/>
      <c r="AK25" s="840"/>
      <c r="AL25" s="840"/>
      <c r="AN25" s="134"/>
    </row>
    <row r="26" spans="1:40" x14ac:dyDescent="0.2">
      <c r="A26" s="87">
        <f t="shared" si="1"/>
        <v>23</v>
      </c>
      <c r="B26" s="134"/>
      <c r="D26" s="117" t="s">
        <v>588</v>
      </c>
      <c r="R26" s="780"/>
      <c r="S26" s="780"/>
      <c r="T26" s="22"/>
      <c r="V26" s="347" t="s">
        <v>26</v>
      </c>
      <c r="W26"/>
      <c r="X26"/>
      <c r="Y26"/>
      <c r="Z26"/>
      <c r="AA26"/>
      <c r="AB26"/>
      <c r="AC26"/>
      <c r="AD26"/>
      <c r="AE26"/>
      <c r="AF26"/>
      <c r="AG26"/>
      <c r="AH26" s="839"/>
      <c r="AI26" s="839"/>
      <c r="AJ26" s="839"/>
      <c r="AK26" s="839"/>
      <c r="AL26" s="839"/>
      <c r="AN26" s="134"/>
    </row>
    <row r="27" spans="1:40" x14ac:dyDescent="0.2">
      <c r="A27" s="87">
        <f t="shared" si="1"/>
        <v>24</v>
      </c>
      <c r="B27" s="134"/>
      <c r="D27" s="117" t="s">
        <v>589</v>
      </c>
      <c r="R27" s="781"/>
      <c r="S27" s="781"/>
      <c r="T27" s="22"/>
      <c r="V27" s="347" t="s">
        <v>602</v>
      </c>
      <c r="W27" s="178"/>
      <c r="X27" s="178"/>
      <c r="Y27" s="178"/>
      <c r="Z27" s="178"/>
      <c r="AA27" s="178"/>
      <c r="AB27" s="178"/>
      <c r="AC27" s="178"/>
      <c r="AD27" s="178"/>
      <c r="AE27" s="178"/>
      <c r="AF27" s="178"/>
      <c r="AG27" s="178"/>
      <c r="AH27" s="178"/>
      <c r="AI27" s="178"/>
      <c r="AJ27" s="670"/>
      <c r="AK27" s="670"/>
      <c r="AL27" s="670"/>
      <c r="AN27" s="134"/>
    </row>
    <row r="28" spans="1:40" x14ac:dyDescent="0.2">
      <c r="A28" s="87">
        <f>A27+1</f>
        <v>25</v>
      </c>
      <c r="B28" s="134"/>
      <c r="D28" s="117" t="s">
        <v>590</v>
      </c>
      <c r="R28" s="780"/>
      <c r="S28" s="780"/>
      <c r="T28" s="22"/>
      <c r="V28" s="347" t="s">
        <v>50</v>
      </c>
      <c r="W28" s="178"/>
      <c r="X28" s="178"/>
      <c r="Y28" s="178"/>
      <c r="Z28" s="178"/>
      <c r="AA28" s="178"/>
      <c r="AB28" s="178"/>
      <c r="AC28" s="178"/>
      <c r="AD28" s="178"/>
      <c r="AE28" s="178"/>
      <c r="AF28" s="178"/>
      <c r="AG28" s="178"/>
      <c r="AH28" s="178"/>
      <c r="AI28" s="178"/>
      <c r="AK28" s="670"/>
      <c r="AL28" s="670"/>
      <c r="AM28" s="178" t="str">
        <f ca="1">Units!B13</f>
        <v>mm</v>
      </c>
      <c r="AN28" s="157"/>
    </row>
    <row r="29" spans="1:40" x14ac:dyDescent="0.2">
      <c r="A29" s="87">
        <f t="shared" ref="A29:A39" si="2">A28+1</f>
        <v>26</v>
      </c>
      <c r="B29" s="134"/>
      <c r="D29" s="403" t="s">
        <v>680</v>
      </c>
      <c r="P29" s="843"/>
      <c r="Q29" s="843"/>
      <c r="R29" s="843"/>
      <c r="S29" s="843"/>
      <c r="T29" s="22"/>
      <c r="V29" s="347" t="s">
        <v>51</v>
      </c>
      <c r="W29" s="178"/>
      <c r="X29" s="178"/>
      <c r="Y29" s="178"/>
      <c r="Z29" s="178"/>
      <c r="AA29" s="178"/>
      <c r="AB29" s="178"/>
      <c r="AC29" s="178"/>
      <c r="AD29" s="178"/>
      <c r="AE29" s="178"/>
      <c r="AF29" s="178"/>
      <c r="AG29" s="178"/>
      <c r="AH29" s="178"/>
      <c r="AI29" s="178"/>
      <c r="AK29" s="670"/>
      <c r="AL29" s="670"/>
      <c r="AM29" s="178"/>
      <c r="AN29" s="134"/>
    </row>
    <row r="30" spans="1:40" x14ac:dyDescent="0.2">
      <c r="A30" s="87">
        <f t="shared" si="2"/>
        <v>27</v>
      </c>
      <c r="B30" s="134"/>
      <c r="D30" s="403" t="s">
        <v>681</v>
      </c>
      <c r="R30" s="781"/>
      <c r="S30" s="781"/>
      <c r="T30" s="22"/>
      <c r="V30" s="347" t="s">
        <v>603</v>
      </c>
      <c r="W30" s="178"/>
      <c r="X30" s="178"/>
      <c r="Y30" s="178"/>
      <c r="Z30" s="178"/>
      <c r="AA30" s="178"/>
      <c r="AB30" s="178"/>
      <c r="AC30" s="178"/>
      <c r="AD30" s="178"/>
      <c r="AE30" s="178"/>
      <c r="AF30" s="178"/>
      <c r="AH30" s="178"/>
      <c r="AI30" s="178"/>
      <c r="AJ30" s="178"/>
      <c r="AK30" s="815"/>
      <c r="AL30" s="815"/>
      <c r="AN30" s="134"/>
    </row>
    <row r="31" spans="1:40" x14ac:dyDescent="0.2">
      <c r="A31" s="87">
        <f t="shared" si="2"/>
        <v>28</v>
      </c>
      <c r="B31" s="134"/>
      <c r="T31" s="22"/>
      <c r="V31" s="347" t="s">
        <v>756</v>
      </c>
      <c r="W31" s="128"/>
      <c r="X31" s="128"/>
      <c r="Y31" s="128"/>
      <c r="Z31" s="128"/>
      <c r="AA31" s="128"/>
      <c r="AB31" s="128"/>
      <c r="AC31" s="128"/>
      <c r="AD31" s="128"/>
      <c r="AE31" s="128"/>
      <c r="AF31" s="128"/>
      <c r="AH31" s="128"/>
      <c r="AI31" s="128"/>
      <c r="AJ31" s="128"/>
      <c r="AK31" s="794"/>
      <c r="AL31" s="794"/>
      <c r="AN31" s="134"/>
    </row>
    <row r="32" spans="1:40" x14ac:dyDescent="0.2">
      <c r="A32" s="87">
        <f t="shared" si="2"/>
        <v>29</v>
      </c>
      <c r="B32" s="134"/>
      <c r="C32" s="697" t="s">
        <v>741</v>
      </c>
      <c r="D32" s="698"/>
      <c r="E32" s="698"/>
      <c r="F32" s="698"/>
      <c r="G32" s="698"/>
      <c r="H32" s="698"/>
      <c r="I32" s="698"/>
      <c r="J32" s="698"/>
      <c r="K32" s="698"/>
      <c r="L32" s="698"/>
      <c r="M32" s="698"/>
      <c r="N32" s="698"/>
      <c r="O32" s="698"/>
      <c r="P32" s="698"/>
      <c r="Q32" s="698"/>
      <c r="R32" s="698"/>
      <c r="S32" s="698"/>
      <c r="T32" s="699"/>
      <c r="V32" s="347" t="s">
        <v>753</v>
      </c>
      <c r="W32" s="128"/>
      <c r="X32" s="128"/>
      <c r="Y32" s="128"/>
      <c r="Z32" s="399"/>
      <c r="AA32" s="399"/>
      <c r="AB32" s="399"/>
      <c r="AC32" s="399"/>
      <c r="AD32" s="399"/>
      <c r="AE32" s="399"/>
      <c r="AF32" s="399"/>
      <c r="AH32" s="399"/>
      <c r="AI32" s="399"/>
      <c r="AJ32" s="399"/>
      <c r="AK32" s="794"/>
      <c r="AL32" s="794"/>
      <c r="AN32" s="159"/>
    </row>
    <row r="33" spans="1:40" x14ac:dyDescent="0.2">
      <c r="A33" s="87">
        <f t="shared" si="2"/>
        <v>30</v>
      </c>
      <c r="B33" s="134"/>
      <c r="C33" s="5" t="s">
        <v>57</v>
      </c>
      <c r="D33" s="5"/>
      <c r="E33" s="5"/>
      <c r="F33" s="5"/>
      <c r="G33" s="5"/>
      <c r="H33" s="5"/>
      <c r="I33" s="117"/>
      <c r="J33" s="117"/>
      <c r="K33" s="98"/>
      <c r="L33" s="98"/>
      <c r="M33" s="786" t="s">
        <v>910</v>
      </c>
      <c r="N33" s="786"/>
      <c r="P33" s="98"/>
      <c r="Q33" s="117"/>
      <c r="R33" s="117"/>
      <c r="S33" s="5"/>
      <c r="T33" s="95"/>
      <c r="U33" s="80"/>
      <c r="V33" s="347" t="s">
        <v>755</v>
      </c>
      <c r="W33" s="400"/>
      <c r="X33" s="400"/>
      <c r="Y33" s="400"/>
      <c r="Z33" s="400"/>
      <c r="AA33" s="400"/>
      <c r="AB33" s="400"/>
      <c r="AC33" s="400"/>
      <c r="AD33" s="400"/>
      <c r="AE33" s="400"/>
      <c r="AF33" s="400"/>
      <c r="AH33" s="400"/>
      <c r="AI33" s="400"/>
      <c r="AJ33" s="400"/>
      <c r="AK33" s="400"/>
      <c r="AL33" s="400"/>
      <c r="AN33" s="134"/>
    </row>
    <row r="34" spans="1:40" ht="12.75" customHeight="1" x14ac:dyDescent="0.2">
      <c r="A34" s="87">
        <f t="shared" si="2"/>
        <v>31</v>
      </c>
      <c r="B34" s="134"/>
      <c r="C34" s="347" t="s">
        <v>749</v>
      </c>
      <c r="J34" s="104"/>
      <c r="K34" s="104"/>
      <c r="L34" s="98"/>
      <c r="M34" s="381"/>
      <c r="N34" s="381"/>
      <c r="O34" s="381"/>
      <c r="P34" s="381"/>
      <c r="Q34" s="701" t="s">
        <v>198</v>
      </c>
      <c r="R34" s="701"/>
      <c r="S34" s="406" t="str">
        <f ca="1">Units!B32</f>
        <v>°C</v>
      </c>
      <c r="T34" s="178" t="e">
        <f>Units!#REF!</f>
        <v>#REF!</v>
      </c>
      <c r="U34" s="80"/>
      <c r="V34" s="535"/>
      <c r="W34" s="128"/>
      <c r="X34" s="128"/>
      <c r="Y34" s="128"/>
      <c r="Z34" s="128"/>
      <c r="AA34" s="128"/>
      <c r="AB34" s="128"/>
      <c r="AC34" s="128"/>
      <c r="AD34" s="128"/>
      <c r="AE34" s="128"/>
      <c r="AF34" s="128"/>
      <c r="AH34" s="128"/>
      <c r="AI34" s="128"/>
      <c r="AJ34" s="128"/>
      <c r="AK34" s="794"/>
      <c r="AL34" s="794"/>
      <c r="AN34" s="134"/>
    </row>
    <row r="35" spans="1:40" x14ac:dyDescent="0.2">
      <c r="A35" s="87">
        <f t="shared" si="2"/>
        <v>32</v>
      </c>
      <c r="B35" s="134"/>
      <c r="C35" s="117" t="s">
        <v>879</v>
      </c>
      <c r="J35" s="104"/>
      <c r="K35" s="104"/>
      <c r="L35" s="5"/>
      <c r="M35" s="381"/>
      <c r="N35" s="381"/>
      <c r="O35" s="381"/>
      <c r="P35" s="381"/>
      <c r="Q35" s="808" t="s">
        <v>911</v>
      </c>
      <c r="R35" s="808"/>
      <c r="T35" s="95"/>
      <c r="U35" s="80"/>
      <c r="V35" s="347" t="s">
        <v>754</v>
      </c>
      <c r="W35" s="128"/>
      <c r="X35" s="128"/>
      <c r="Y35" s="128"/>
      <c r="Z35" s="128"/>
      <c r="AA35" s="128"/>
      <c r="AB35" s="128"/>
      <c r="AC35" s="128"/>
      <c r="AD35" s="128"/>
      <c r="AE35" s="128"/>
      <c r="AF35" s="128"/>
      <c r="AH35" s="696"/>
      <c r="AI35" s="696"/>
      <c r="AJ35" s="696"/>
      <c r="AK35" s="696"/>
      <c r="AL35" s="696"/>
      <c r="AN35" s="137"/>
    </row>
    <row r="36" spans="1:40" x14ac:dyDescent="0.2">
      <c r="A36" s="87">
        <f t="shared" si="2"/>
        <v>33</v>
      </c>
      <c r="B36" s="134"/>
      <c r="C36" s="117" t="s">
        <v>745</v>
      </c>
      <c r="I36" s="104"/>
      <c r="J36" s="104"/>
      <c r="K36" s="104"/>
      <c r="L36" s="104"/>
      <c r="M36" s="381"/>
      <c r="N36" s="381"/>
      <c r="O36" s="381"/>
      <c r="P36" s="783"/>
      <c r="Q36" s="783"/>
      <c r="R36" s="783"/>
      <c r="T36" s="95"/>
      <c r="U36" s="80"/>
      <c r="V36" s="347" t="s">
        <v>757</v>
      </c>
      <c r="W36" s="128"/>
      <c r="X36" s="128"/>
      <c r="Y36" s="128"/>
      <c r="Z36" s="128"/>
      <c r="AA36" s="128"/>
      <c r="AB36" s="128"/>
      <c r="AC36" s="128"/>
      <c r="AD36" s="128"/>
      <c r="AE36" s="128"/>
      <c r="AF36" s="128"/>
      <c r="AH36" s="128"/>
      <c r="AI36" s="848"/>
      <c r="AJ36" s="848"/>
      <c r="AK36" s="848"/>
      <c r="AL36" s="848"/>
      <c r="AN36" s="134"/>
    </row>
    <row r="37" spans="1:40" x14ac:dyDescent="0.2">
      <c r="A37" s="87">
        <f t="shared" si="2"/>
        <v>34</v>
      </c>
      <c r="B37" s="134"/>
      <c r="C37" s="5" t="s">
        <v>118</v>
      </c>
      <c r="D37" s="5"/>
      <c r="E37" s="5"/>
      <c r="F37" s="287"/>
      <c r="G37" s="104"/>
      <c r="H37" s="104"/>
      <c r="I37" s="104"/>
      <c r="J37" s="104"/>
      <c r="K37" s="104"/>
      <c r="L37" s="98"/>
      <c r="M37" s="701" t="s">
        <v>916</v>
      </c>
      <c r="N37" s="701"/>
      <c r="O37" s="701"/>
      <c r="P37" s="701"/>
      <c r="Q37" s="701"/>
      <c r="R37" s="701"/>
      <c r="T37" s="95"/>
      <c r="U37" s="80"/>
      <c r="V37" s="347" t="s">
        <v>604</v>
      </c>
      <c r="W37" s="128"/>
      <c r="X37" s="128"/>
      <c r="Y37" s="128"/>
      <c r="Z37" s="128"/>
      <c r="AA37" s="128"/>
      <c r="AB37" s="128"/>
      <c r="AC37" s="128"/>
      <c r="AD37" s="128"/>
      <c r="AE37" s="128"/>
      <c r="AF37" s="128"/>
      <c r="AH37" s="128"/>
      <c r="AI37" s="128"/>
      <c r="AJ37" s="128"/>
      <c r="AK37" s="815"/>
      <c r="AL37" s="815"/>
      <c r="AN37" s="134"/>
    </row>
    <row r="38" spans="1:40" x14ac:dyDescent="0.2">
      <c r="A38" s="87">
        <f t="shared" si="2"/>
        <v>35</v>
      </c>
      <c r="B38" s="134"/>
      <c r="C38" s="100" t="str">
        <f>IF(LEFT(I5,2)="VS","BOWL :","CASE :")</f>
        <v>BOWL :</v>
      </c>
      <c r="D38" s="5"/>
      <c r="E38" s="5"/>
      <c r="F38" s="287"/>
      <c r="G38" s="104"/>
      <c r="H38" s="104"/>
      <c r="I38" s="104"/>
      <c r="J38" s="287"/>
      <c r="K38" s="104"/>
      <c r="L38" s="104"/>
      <c r="M38" s="701" t="s">
        <v>917</v>
      </c>
      <c r="N38" s="701"/>
      <c r="O38" s="701"/>
      <c r="P38" s="701"/>
      <c r="Q38" s="701"/>
      <c r="R38" s="701"/>
      <c r="T38" s="95"/>
      <c r="U38" s="81"/>
      <c r="AN38" s="134"/>
    </row>
    <row r="39" spans="1:40" x14ac:dyDescent="0.2">
      <c r="A39" s="87">
        <f t="shared" si="2"/>
        <v>36</v>
      </c>
      <c r="B39" s="134"/>
      <c r="C39" s="117" t="s">
        <v>581</v>
      </c>
      <c r="D39" s="5"/>
      <c r="E39" s="5"/>
      <c r="F39" s="5"/>
      <c r="G39" s="5"/>
      <c r="H39" s="287"/>
      <c r="I39" s="104"/>
      <c r="J39" s="104"/>
      <c r="K39" s="104"/>
      <c r="L39" s="104"/>
      <c r="M39" s="701" t="s">
        <v>918</v>
      </c>
      <c r="N39" s="701"/>
      <c r="O39" s="701"/>
      <c r="P39" s="701"/>
      <c r="Q39" s="701"/>
      <c r="R39" s="701"/>
      <c r="T39" s="95"/>
      <c r="U39" s="789" t="s">
        <v>156</v>
      </c>
      <c r="V39" s="797"/>
      <c r="W39" s="797"/>
      <c r="X39" s="797"/>
      <c r="Y39" s="797"/>
      <c r="Z39" s="797"/>
      <c r="AA39" s="797"/>
      <c r="AB39" s="797"/>
      <c r="AC39" s="797"/>
      <c r="AD39" s="797"/>
      <c r="AE39" s="797"/>
      <c r="AF39" s="797"/>
      <c r="AG39" s="797"/>
      <c r="AH39" s="797"/>
      <c r="AI39" s="797"/>
      <c r="AJ39" s="797"/>
      <c r="AK39" s="797"/>
      <c r="AL39" s="797"/>
      <c r="AM39" s="790"/>
      <c r="AN39" s="134"/>
    </row>
    <row r="40" spans="1:40" x14ac:dyDescent="0.2">
      <c r="A40" s="87">
        <f>A39+1</f>
        <v>37</v>
      </c>
      <c r="B40" s="134"/>
      <c r="C40" s="5" t="s">
        <v>119</v>
      </c>
      <c r="D40" s="5"/>
      <c r="E40" s="98"/>
      <c r="F40" s="287"/>
      <c r="G40" s="104"/>
      <c r="H40" s="104"/>
      <c r="I40" s="98"/>
      <c r="J40" s="104"/>
      <c r="K40" s="5"/>
      <c r="L40" s="98"/>
      <c r="M40" s="701" t="s">
        <v>918</v>
      </c>
      <c r="N40" s="701"/>
      <c r="O40" s="701"/>
      <c r="P40" s="701"/>
      <c r="Q40" s="701"/>
      <c r="R40" s="701"/>
      <c r="T40" s="95"/>
      <c r="U40" s="538"/>
      <c r="V40" s="5" t="s">
        <v>157</v>
      </c>
      <c r="W40" s="5"/>
      <c r="X40" s="5"/>
      <c r="Y40" s="5"/>
      <c r="Z40" s="5"/>
      <c r="AA40" s="5"/>
      <c r="AB40" s="5"/>
      <c r="AC40" s="117"/>
      <c r="AD40" s="117"/>
      <c r="AF40" s="800"/>
      <c r="AG40" s="800"/>
      <c r="AH40" s="800"/>
      <c r="AI40" s="800"/>
      <c r="AJ40" s="800"/>
      <c r="AK40" s="800"/>
      <c r="AL40" s="800"/>
      <c r="AM40" s="800"/>
      <c r="AN40" s="157"/>
    </row>
    <row r="41" spans="1:40" x14ac:dyDescent="0.2">
      <c r="A41" s="87">
        <f t="shared" ref="A41:A54" si="3">A40+1</f>
        <v>38</v>
      </c>
      <c r="B41" s="134"/>
      <c r="C41" s="5" t="s">
        <v>120</v>
      </c>
      <c r="D41" s="5"/>
      <c r="E41" s="5"/>
      <c r="F41" s="98"/>
      <c r="G41" s="98"/>
      <c r="H41" s="98"/>
      <c r="I41" s="104"/>
      <c r="J41" s="104"/>
      <c r="K41" s="104"/>
      <c r="L41" s="104"/>
      <c r="M41" s="701" t="s">
        <v>918</v>
      </c>
      <c r="N41" s="701"/>
      <c r="O41" s="701"/>
      <c r="P41" s="701"/>
      <c r="Q41" s="701"/>
      <c r="R41" s="701"/>
      <c r="T41" s="95"/>
      <c r="U41" s="180"/>
      <c r="V41" s="100" t="s">
        <v>763</v>
      </c>
      <c r="W41" s="4"/>
      <c r="X41" s="117"/>
      <c r="Y41" s="117"/>
      <c r="Z41" s="117"/>
      <c r="AA41" s="117"/>
      <c r="AB41" s="117"/>
      <c r="AC41" s="117"/>
      <c r="AD41" s="117"/>
      <c r="AF41" s="780"/>
      <c r="AG41" s="780"/>
      <c r="AH41" s="780"/>
      <c r="AI41" s="780"/>
      <c r="AJ41" s="780"/>
      <c r="AK41" s="780"/>
      <c r="AL41" s="780"/>
      <c r="AM41" s="780"/>
      <c r="AN41" s="134"/>
    </row>
    <row r="42" spans="1:40" x14ac:dyDescent="0.2">
      <c r="A42" s="87">
        <f t="shared" si="3"/>
        <v>39</v>
      </c>
      <c r="B42" s="134"/>
      <c r="C42" s="5" t="s">
        <v>121</v>
      </c>
      <c r="D42" s="5"/>
      <c r="E42" s="5"/>
      <c r="F42" s="5"/>
      <c r="G42" s="5"/>
      <c r="H42" s="287"/>
      <c r="I42" s="104"/>
      <c r="J42" s="104"/>
      <c r="K42" s="104"/>
      <c r="L42" s="104"/>
      <c r="M42" s="701" t="s">
        <v>918</v>
      </c>
      <c r="N42" s="701"/>
      <c r="O42" s="701"/>
      <c r="P42" s="701"/>
      <c r="Q42" s="701"/>
      <c r="R42" s="701"/>
      <c r="T42" s="95"/>
      <c r="U42" s="180"/>
      <c r="V42" s="100" t="s">
        <v>760</v>
      </c>
      <c r="AF42" s="780"/>
      <c r="AG42" s="780"/>
      <c r="AH42" s="780"/>
      <c r="AI42" s="780"/>
      <c r="AJ42" s="780"/>
      <c r="AK42" s="780"/>
      <c r="AL42" s="780"/>
      <c r="AM42" s="780"/>
      <c r="AN42" s="134"/>
    </row>
    <row r="43" spans="1:40" x14ac:dyDescent="0.2">
      <c r="A43" s="87">
        <f t="shared" si="3"/>
        <v>40</v>
      </c>
      <c r="B43" s="134"/>
      <c r="C43" s="5" t="s">
        <v>66</v>
      </c>
      <c r="D43" s="5"/>
      <c r="E43" s="287"/>
      <c r="F43" s="104"/>
      <c r="G43" s="104"/>
      <c r="H43" s="104"/>
      <c r="I43" s="287"/>
      <c r="J43" s="104"/>
      <c r="K43" s="104"/>
      <c r="L43" s="104"/>
      <c r="M43" s="701"/>
      <c r="N43" s="701"/>
      <c r="O43" s="701"/>
      <c r="P43" s="701"/>
      <c r="Q43" s="701"/>
      <c r="R43" s="701"/>
      <c r="T43" s="95"/>
      <c r="U43" s="539"/>
      <c r="V43" s="4" t="s">
        <v>162</v>
      </c>
      <c r="W43" s="4"/>
      <c r="X43" s="4"/>
      <c r="Y43" s="4"/>
      <c r="Z43" s="117"/>
      <c r="AA43" s="117"/>
      <c r="AB43" s="117"/>
      <c r="AC43" s="117"/>
      <c r="AD43" s="117"/>
      <c r="AF43" s="781"/>
      <c r="AG43" s="781"/>
      <c r="AH43" s="781"/>
      <c r="AI43" s="781"/>
      <c r="AJ43" s="781"/>
      <c r="AK43" s="781"/>
      <c r="AL43" s="781"/>
      <c r="AM43" s="781"/>
      <c r="AN43" s="134"/>
    </row>
    <row r="44" spans="1:40" x14ac:dyDescent="0.2">
      <c r="A44" s="87">
        <f t="shared" si="3"/>
        <v>41</v>
      </c>
      <c r="B44" s="134"/>
      <c r="C44" s="117" t="s">
        <v>711</v>
      </c>
      <c r="M44" s="701"/>
      <c r="N44" s="701"/>
      <c r="O44" s="701"/>
      <c r="P44" s="701"/>
      <c r="Q44" s="701"/>
      <c r="R44" s="701"/>
      <c r="T44" s="537"/>
      <c r="U44" s="296"/>
      <c r="V44" s="343" t="s">
        <v>880</v>
      </c>
      <c r="W44" s="117"/>
      <c r="X44" s="5"/>
      <c r="Y44" s="5"/>
      <c r="Z44" s="5"/>
      <c r="AA44" s="5"/>
      <c r="AB44" s="5"/>
      <c r="AC44" s="5"/>
      <c r="AD44" s="117"/>
      <c r="AF44" s="780"/>
      <c r="AG44" s="780"/>
      <c r="AH44" s="780"/>
      <c r="AI44" s="780"/>
      <c r="AJ44" s="780"/>
      <c r="AK44" s="780"/>
      <c r="AL44" s="780"/>
      <c r="AM44" s="780"/>
      <c r="AN44" s="134"/>
    </row>
    <row r="45" spans="1:40" x14ac:dyDescent="0.2">
      <c r="A45" s="87">
        <f t="shared" si="3"/>
        <v>42</v>
      </c>
      <c r="B45" s="134"/>
      <c r="C45" s="178" t="s">
        <v>582</v>
      </c>
      <c r="D45" s="178"/>
      <c r="E45" s="178"/>
      <c r="F45" s="178"/>
      <c r="G45" s="178"/>
      <c r="H45" s="178"/>
      <c r="I45" s="287"/>
      <c r="J45" s="104"/>
      <c r="K45" s="104"/>
      <c r="L45" s="104"/>
      <c r="M45" s="785"/>
      <c r="N45" s="785"/>
      <c r="O45" s="785"/>
      <c r="P45" s="785"/>
      <c r="Q45" s="785"/>
      <c r="R45" s="785"/>
      <c r="T45" s="537"/>
      <c r="U45" s="296"/>
      <c r="V45" s="5" t="s">
        <v>158</v>
      </c>
      <c r="W45" s="117"/>
      <c r="X45" s="5"/>
      <c r="Y45" s="98"/>
      <c r="Z45" s="98"/>
      <c r="AA45" s="98"/>
      <c r="AB45" s="98"/>
      <c r="AC45" s="98"/>
      <c r="AD45" s="117"/>
      <c r="AF45" s="804"/>
      <c r="AG45" s="804"/>
      <c r="AH45" s="804"/>
      <c r="AI45" s="804"/>
      <c r="AJ45" s="804"/>
      <c r="AK45" s="804"/>
      <c r="AL45" s="804"/>
      <c r="AM45" s="804"/>
      <c r="AN45" s="134"/>
    </row>
    <row r="46" spans="1:40" ht="3" customHeight="1" x14ac:dyDescent="0.2">
      <c r="A46" s="87"/>
      <c r="B46" s="134"/>
      <c r="C46" s="296"/>
      <c r="D46" s="100"/>
      <c r="E46" s="182"/>
      <c r="F46" s="182"/>
      <c r="G46" s="182"/>
      <c r="H46" s="182"/>
      <c r="I46" s="287"/>
      <c r="J46" s="104"/>
      <c r="K46" s="104"/>
      <c r="L46" s="104"/>
      <c r="M46" s="104"/>
      <c r="N46" s="117"/>
      <c r="O46" s="782"/>
      <c r="P46" s="782"/>
      <c r="Q46" s="782"/>
      <c r="R46" s="782"/>
      <c r="S46" s="782"/>
      <c r="T46" s="782"/>
      <c r="U46" s="296"/>
      <c r="AI46" s="383"/>
      <c r="AJ46" s="383"/>
      <c r="AK46" s="383"/>
      <c r="AL46" s="383"/>
      <c r="AM46" s="383"/>
      <c r="AN46" s="135"/>
    </row>
    <row r="47" spans="1:40" x14ac:dyDescent="0.2">
      <c r="A47" s="396">
        <f>A45+1</f>
        <v>43</v>
      </c>
      <c r="B47" s="134"/>
      <c r="C47" s="805" t="s">
        <v>736</v>
      </c>
      <c r="D47" s="806"/>
      <c r="E47" s="806"/>
      <c r="F47" s="806"/>
      <c r="G47" s="806"/>
      <c r="H47" s="806"/>
      <c r="I47" s="806"/>
      <c r="J47" s="806"/>
      <c r="K47" s="806"/>
      <c r="L47" s="806"/>
      <c r="M47" s="806"/>
      <c r="N47" s="806"/>
      <c r="O47" s="806"/>
      <c r="P47" s="806"/>
      <c r="Q47" s="806"/>
      <c r="R47" s="806"/>
      <c r="S47" s="806"/>
      <c r="T47" s="807"/>
      <c r="U47" s="296"/>
      <c r="V47" s="436" t="s">
        <v>159</v>
      </c>
      <c r="W47" s="117"/>
      <c r="X47" s="98"/>
      <c r="Y47" s="98"/>
      <c r="Z47" s="98"/>
      <c r="AA47" s="98"/>
      <c r="AB47" s="98"/>
      <c r="AC47" s="98"/>
      <c r="AD47" s="98"/>
      <c r="AF47" s="302"/>
      <c r="AG47" s="302"/>
      <c r="AH47" s="302"/>
      <c r="AI47" s="765"/>
      <c r="AJ47" s="766"/>
      <c r="AK47" s="766"/>
      <c r="AL47" s="766"/>
      <c r="AM47" s="766"/>
      <c r="AN47" s="138"/>
    </row>
    <row r="48" spans="1:40" x14ac:dyDescent="0.2">
      <c r="A48" s="114">
        <f t="shared" si="3"/>
        <v>44</v>
      </c>
      <c r="B48" s="134"/>
      <c r="C48" s="5" t="s">
        <v>169</v>
      </c>
      <c r="D48" s="5"/>
      <c r="E48" s="5"/>
      <c r="F48" s="5"/>
      <c r="G48" s="5"/>
      <c r="H48" s="5"/>
      <c r="I48" s="5"/>
      <c r="J48" s="5"/>
      <c r="K48" s="5" t="s">
        <v>740</v>
      </c>
      <c r="L48" s="5"/>
      <c r="M48" s="5"/>
      <c r="N48" s="5"/>
      <c r="O48" s="5"/>
      <c r="P48" s="5"/>
      <c r="Q48" s="5"/>
      <c r="R48" s="5"/>
      <c r="S48" s="5"/>
      <c r="T48" s="5"/>
      <c r="U48" s="298"/>
      <c r="V48" s="4" t="s">
        <v>163</v>
      </c>
      <c r="W48" s="4"/>
      <c r="X48" s="4"/>
      <c r="Y48" s="4"/>
      <c r="Z48" s="4"/>
      <c r="AA48" s="190" t="s">
        <v>166</v>
      </c>
      <c r="AB48" s="4" t="s">
        <v>164</v>
      </c>
      <c r="AC48" s="4"/>
      <c r="AD48" s="4"/>
      <c r="AF48" s="4"/>
      <c r="AG48" s="4"/>
      <c r="AH48" s="4"/>
      <c r="AI48" s="4"/>
      <c r="AJ48" s="4"/>
      <c r="AK48" s="4"/>
      <c r="AL48" s="781"/>
      <c r="AM48" s="781"/>
      <c r="AN48" s="135"/>
    </row>
    <row r="49" spans="1:40" ht="12.75" customHeight="1" x14ac:dyDescent="0.2">
      <c r="A49" s="114">
        <f t="shared" si="3"/>
        <v>45</v>
      </c>
      <c r="B49" s="134"/>
      <c r="C49" s="18"/>
      <c r="D49" s="5" t="s">
        <v>59</v>
      </c>
      <c r="E49" s="5"/>
      <c r="F49" s="5"/>
      <c r="G49" s="811"/>
      <c r="H49" s="696"/>
      <c r="I49" s="696"/>
      <c r="J49" s="696"/>
      <c r="K49" s="98"/>
      <c r="L49" s="153" t="s">
        <v>47</v>
      </c>
      <c r="M49" s="300"/>
      <c r="N49" s="701"/>
      <c r="O49" s="701"/>
      <c r="P49" s="701"/>
      <c r="Q49" s="701"/>
      <c r="R49" s="701"/>
      <c r="U49" s="299"/>
      <c r="V49" s="4"/>
      <c r="W49" s="4"/>
      <c r="X49" s="4"/>
      <c r="Y49" s="4"/>
      <c r="Z49" s="4"/>
      <c r="AA49" s="190" t="s">
        <v>166</v>
      </c>
      <c r="AB49" s="4" t="s">
        <v>165</v>
      </c>
      <c r="AC49" s="4"/>
      <c r="AD49" s="4"/>
      <c r="AF49" s="4"/>
      <c r="AG49" s="4"/>
      <c r="AH49" s="4"/>
      <c r="AI49" s="4"/>
      <c r="AJ49" s="4"/>
      <c r="AK49" s="4"/>
      <c r="AL49" s="781"/>
      <c r="AM49" s="781"/>
      <c r="AN49" s="138"/>
    </row>
    <row r="50" spans="1:40" x14ac:dyDescent="0.2">
      <c r="A50" s="114">
        <f t="shared" si="3"/>
        <v>46</v>
      </c>
      <c r="B50" s="430"/>
      <c r="C50" s="18"/>
      <c r="D50" s="5" t="s">
        <v>62</v>
      </c>
      <c r="E50" s="5"/>
      <c r="F50" s="5"/>
      <c r="G50" s="804"/>
      <c r="H50" s="810"/>
      <c r="I50" s="810"/>
      <c r="J50" s="810"/>
      <c r="K50" s="98"/>
      <c r="L50" s="153" t="s">
        <v>47</v>
      </c>
      <c r="M50" s="300"/>
      <c r="N50" s="703"/>
      <c r="O50" s="703"/>
      <c r="P50" s="703"/>
      <c r="Q50" s="703"/>
      <c r="R50" s="703"/>
      <c r="T50" s="83"/>
      <c r="U50" s="299"/>
      <c r="V50" s="100" t="s">
        <v>761</v>
      </c>
      <c r="W50" s="4"/>
      <c r="X50" s="4"/>
      <c r="Y50" s="4"/>
      <c r="Z50" s="4"/>
      <c r="AL50" s="780"/>
      <c r="AM50" s="780"/>
      <c r="AN50" s="430"/>
    </row>
    <row r="51" spans="1:40" ht="12.75" customHeight="1" x14ac:dyDescent="0.2">
      <c r="A51" s="114">
        <f t="shared" si="3"/>
        <v>47</v>
      </c>
      <c r="B51" s="430"/>
      <c r="C51" s="5" t="s">
        <v>805</v>
      </c>
      <c r="D51" s="117"/>
      <c r="E51" s="5"/>
      <c r="F51" s="5"/>
      <c r="G51" s="5"/>
      <c r="H51" s="5"/>
      <c r="I51" s="5"/>
      <c r="J51" s="5"/>
      <c r="K51" s="5"/>
      <c r="L51" s="5"/>
      <c r="M51" s="5"/>
      <c r="N51" s="5"/>
      <c r="O51" s="118"/>
      <c r="P51" s="540"/>
      <c r="Q51" s="540"/>
      <c r="T51" s="541"/>
      <c r="U51" s="80"/>
      <c r="V51" s="100" t="s">
        <v>762</v>
      </c>
      <c r="AL51" s="780"/>
      <c r="AM51" s="780"/>
      <c r="AN51" s="430"/>
    </row>
    <row r="52" spans="1:40" x14ac:dyDescent="0.2">
      <c r="A52" s="114">
        <f t="shared" si="3"/>
        <v>48</v>
      </c>
      <c r="B52" s="430"/>
      <c r="R52" s="794"/>
      <c r="S52" s="794"/>
      <c r="U52" s="80"/>
      <c r="V52" s="100" t="s">
        <v>631</v>
      </c>
      <c r="AL52" s="781"/>
      <c r="AM52" s="781"/>
      <c r="AN52" s="430"/>
    </row>
    <row r="53" spans="1:40" ht="12.75" customHeight="1" x14ac:dyDescent="0.2">
      <c r="A53" s="114">
        <f t="shared" si="3"/>
        <v>49</v>
      </c>
      <c r="B53" s="430"/>
      <c r="C53" s="5" t="s">
        <v>167</v>
      </c>
      <c r="D53" s="5"/>
      <c r="E53" s="5"/>
      <c r="F53" s="5"/>
      <c r="H53" s="117" t="s">
        <v>806</v>
      </c>
      <c r="I53" s="117"/>
      <c r="J53" s="117"/>
      <c r="K53" s="117"/>
      <c r="L53" s="117"/>
      <c r="M53" s="5"/>
      <c r="N53" s="287"/>
      <c r="O53" s="808"/>
      <c r="P53" s="808"/>
      <c r="Q53" s="808"/>
      <c r="R53" s="808"/>
      <c r="S53" s="808"/>
      <c r="U53" s="189"/>
      <c r="V53" s="347" t="s">
        <v>209</v>
      </c>
      <c r="W53" s="117"/>
      <c r="X53" s="117"/>
      <c r="Y53" s="117"/>
      <c r="Z53" s="117"/>
      <c r="AA53" s="117"/>
      <c r="AB53" s="117"/>
      <c r="AC53" s="117"/>
      <c r="AD53" s="117"/>
      <c r="AE53" s="117"/>
      <c r="AF53" s="117"/>
      <c r="AG53" s="117"/>
      <c r="AH53" s="117"/>
      <c r="AI53" s="117"/>
      <c r="AJ53" s="117"/>
      <c r="AK53" s="117"/>
      <c r="AL53" s="117"/>
      <c r="AM53" s="117"/>
      <c r="AN53" s="448"/>
    </row>
    <row r="54" spans="1:40" ht="12.75" customHeight="1" x14ac:dyDescent="0.2">
      <c r="A54" s="114">
        <f t="shared" si="3"/>
        <v>50</v>
      </c>
      <c r="B54" s="430"/>
      <c r="C54" s="178"/>
      <c r="D54" s="343" t="s">
        <v>702</v>
      </c>
      <c r="E54" s="5"/>
      <c r="F54" s="5"/>
      <c r="G54" s="5"/>
      <c r="H54" s="178"/>
      <c r="I54" s="18"/>
      <c r="J54" s="26"/>
      <c r="K54" s="117"/>
      <c r="L54" s="117"/>
      <c r="M54" s="117"/>
      <c r="N54" s="287"/>
      <c r="O54" s="563"/>
      <c r="P54" s="17" t="s">
        <v>807</v>
      </c>
      <c r="Q54" s="339"/>
      <c r="R54" s="794"/>
      <c r="S54" s="794"/>
      <c r="U54" s="180"/>
      <c r="V54" s="809"/>
      <c r="W54" s="809"/>
      <c r="X54" s="809"/>
      <c r="Y54" s="809"/>
      <c r="Z54" s="809"/>
      <c r="AA54" s="809"/>
      <c r="AB54" s="809"/>
      <c r="AC54" s="809"/>
      <c r="AD54" s="809"/>
      <c r="AE54" s="809"/>
      <c r="AF54" s="809"/>
      <c r="AG54" s="809"/>
      <c r="AH54" s="809"/>
      <c r="AI54" s="809"/>
      <c r="AJ54" s="809"/>
      <c r="AK54" s="809"/>
      <c r="AL54" s="809"/>
      <c r="AM54" s="117"/>
      <c r="AN54" s="449"/>
    </row>
    <row r="55" spans="1:40" ht="12.75" customHeight="1" x14ac:dyDescent="0.2">
      <c r="A55" s="114" t="s">
        <v>68</v>
      </c>
      <c r="B55" s="430"/>
      <c r="C55" s="178"/>
      <c r="H55" s="117" t="s">
        <v>703</v>
      </c>
      <c r="R55" s="814"/>
      <c r="S55" s="814"/>
      <c r="U55" s="415"/>
      <c r="V55" s="117"/>
      <c r="AC55" s="117"/>
      <c r="AD55" s="117"/>
      <c r="AE55" s="117"/>
      <c r="AF55" s="117"/>
      <c r="AG55" s="117"/>
      <c r="AH55" s="117"/>
      <c r="AI55" s="117"/>
      <c r="AJ55" s="117"/>
      <c r="AK55" s="117"/>
      <c r="AL55" s="117"/>
      <c r="AM55" s="117"/>
      <c r="AN55" s="430"/>
    </row>
    <row r="56" spans="1:40" ht="12.75" customHeight="1" x14ac:dyDescent="0.2">
      <c r="A56" s="114" t="s">
        <v>177</v>
      </c>
      <c r="B56" s="430"/>
      <c r="C56" s="178"/>
      <c r="D56" s="117" t="s">
        <v>682</v>
      </c>
      <c r="R56" s="815"/>
      <c r="S56" s="815"/>
      <c r="U56" s="415"/>
      <c r="V56" s="291" t="s">
        <v>713</v>
      </c>
      <c r="AC56" s="117"/>
      <c r="AD56" s="117"/>
      <c r="AE56" s="117"/>
      <c r="AF56" s="117"/>
      <c r="AG56" s="117"/>
      <c r="AH56" s="117"/>
      <c r="AI56" s="117"/>
      <c r="AJ56" s="117"/>
      <c r="AK56" s="117"/>
      <c r="AL56" s="117"/>
      <c r="AM56" s="117"/>
      <c r="AN56" s="430"/>
    </row>
    <row r="57" spans="1:40" ht="12.75" customHeight="1" x14ac:dyDescent="0.2">
      <c r="A57" s="114" t="s">
        <v>714</v>
      </c>
      <c r="B57" s="430"/>
      <c r="C57" s="178"/>
      <c r="D57" s="178" t="s">
        <v>583</v>
      </c>
      <c r="U57" s="415"/>
      <c r="V57" s="809"/>
      <c r="W57" s="809"/>
      <c r="X57" s="809"/>
      <c r="Y57" s="809"/>
      <c r="Z57" s="809"/>
      <c r="AA57" s="809"/>
      <c r="AB57" s="809"/>
      <c r="AC57" s="809"/>
      <c r="AD57" s="809"/>
      <c r="AE57" s="809"/>
      <c r="AF57" s="809"/>
      <c r="AG57" s="809"/>
      <c r="AH57" s="809"/>
      <c r="AI57" s="809"/>
      <c r="AJ57" s="809"/>
      <c r="AK57" s="809"/>
      <c r="AL57" s="809"/>
      <c r="AM57" s="117"/>
      <c r="AN57" s="430"/>
    </row>
    <row r="58" spans="1:40" ht="12.75" customHeight="1" x14ac:dyDescent="0.2">
      <c r="A58" s="114" t="s">
        <v>715</v>
      </c>
      <c r="B58" s="430"/>
      <c r="D58" s="706"/>
      <c r="E58" s="706"/>
      <c r="F58" s="706"/>
      <c r="G58" s="706"/>
      <c r="H58" s="706"/>
      <c r="I58" s="706"/>
      <c r="J58" s="706"/>
      <c r="K58" s="706"/>
      <c r="L58" s="706"/>
      <c r="M58" s="706"/>
      <c r="N58" s="706"/>
      <c r="O58" s="706"/>
      <c r="P58" s="706"/>
      <c r="Q58" s="706"/>
      <c r="R58" s="706"/>
      <c r="S58" s="706"/>
      <c r="T58" s="706"/>
      <c r="U58" s="415"/>
      <c r="V58" s="809"/>
      <c r="W58" s="809"/>
      <c r="X58" s="809"/>
      <c r="Y58" s="809"/>
      <c r="Z58" s="809"/>
      <c r="AA58" s="809"/>
      <c r="AB58" s="809"/>
      <c r="AC58" s="809"/>
      <c r="AD58" s="809"/>
      <c r="AE58" s="809"/>
      <c r="AF58" s="809"/>
      <c r="AG58" s="809"/>
      <c r="AH58" s="809"/>
      <c r="AI58" s="809"/>
      <c r="AJ58" s="809"/>
      <c r="AK58" s="809"/>
      <c r="AL58" s="809"/>
      <c r="AM58" s="117"/>
      <c r="AN58" s="430"/>
    </row>
    <row r="59" spans="1:40" ht="12.75" customHeight="1" x14ac:dyDescent="0.2">
      <c r="A59" s="114" t="s">
        <v>300</v>
      </c>
      <c r="B59" s="430"/>
      <c r="D59" s="542" t="s">
        <v>683</v>
      </c>
      <c r="E59" s="124"/>
      <c r="F59" s="124"/>
      <c r="G59" s="124"/>
      <c r="H59" s="124"/>
      <c r="I59" s="124"/>
      <c r="J59" s="124"/>
      <c r="K59" s="124"/>
      <c r="L59" s="124"/>
      <c r="M59" s="124"/>
      <c r="N59" s="124"/>
      <c r="O59" s="124"/>
      <c r="P59" s="781"/>
      <c r="Q59" s="781"/>
      <c r="R59" s="781"/>
      <c r="S59" s="781"/>
      <c r="T59" s="124"/>
      <c r="U59" s="415"/>
      <c r="V59" s="809"/>
      <c r="W59" s="809"/>
      <c r="X59" s="809"/>
      <c r="Y59" s="809"/>
      <c r="Z59" s="809"/>
      <c r="AA59" s="809"/>
      <c r="AB59" s="809"/>
      <c r="AC59" s="809"/>
      <c r="AD59" s="809"/>
      <c r="AE59" s="809"/>
      <c r="AF59" s="809"/>
      <c r="AG59" s="809"/>
      <c r="AH59" s="809"/>
      <c r="AI59" s="809"/>
      <c r="AJ59" s="809"/>
      <c r="AK59" s="809"/>
      <c r="AL59" s="809"/>
      <c r="AM59" s="117"/>
      <c r="AN59" s="430"/>
    </row>
    <row r="60" spans="1:40" ht="12.75" customHeight="1" x14ac:dyDescent="0.2">
      <c r="A60" s="114" t="s">
        <v>716</v>
      </c>
      <c r="B60" s="430"/>
      <c r="D60" s="14"/>
      <c r="E60" s="117"/>
      <c r="F60" s="26"/>
      <c r="G60" s="5"/>
      <c r="H60" s="5"/>
      <c r="I60" s="5"/>
      <c r="J60" s="5"/>
      <c r="K60" s="5"/>
      <c r="L60" s="5"/>
      <c r="M60" s="5"/>
      <c r="N60" s="5"/>
      <c r="O60" s="118"/>
      <c r="P60" s="118"/>
      <c r="Q60" s="292"/>
      <c r="R60" s="815"/>
      <c r="S60" s="815"/>
      <c r="U60" s="415"/>
      <c r="V60" s="809"/>
      <c r="W60" s="809"/>
      <c r="X60" s="809"/>
      <c r="Y60" s="809"/>
      <c r="Z60" s="809"/>
      <c r="AA60" s="809"/>
      <c r="AB60" s="809"/>
      <c r="AC60" s="809"/>
      <c r="AD60" s="809"/>
      <c r="AE60" s="809"/>
      <c r="AF60" s="809"/>
      <c r="AG60" s="809"/>
      <c r="AH60" s="809"/>
      <c r="AI60" s="809"/>
      <c r="AJ60" s="809"/>
      <c r="AK60" s="809"/>
      <c r="AL60" s="809"/>
      <c r="AM60" s="117"/>
      <c r="AN60" s="430"/>
    </row>
    <row r="61" spans="1:40" ht="12.75" customHeight="1" x14ac:dyDescent="0.2">
      <c r="A61" s="114" t="s">
        <v>717</v>
      </c>
      <c r="B61" s="430"/>
      <c r="D61" s="5" t="s">
        <v>67</v>
      </c>
      <c r="E61" s="5"/>
      <c r="F61" s="5"/>
      <c r="G61" s="5"/>
      <c r="H61" s="5"/>
      <c r="I61" s="178"/>
      <c r="J61" s="300"/>
      <c r="K61" s="181"/>
      <c r="L61" s="181"/>
      <c r="M61" s="181"/>
      <c r="N61" s="181"/>
      <c r="O61" s="118" t="s">
        <v>183</v>
      </c>
      <c r="Q61" s="292"/>
      <c r="R61" s="801"/>
      <c r="S61" s="801"/>
      <c r="U61" s="415"/>
      <c r="V61" s="787"/>
      <c r="W61" s="787"/>
      <c r="X61" s="787"/>
      <c r="Y61" s="787"/>
      <c r="Z61" s="787"/>
      <c r="AA61" s="787"/>
      <c r="AB61" s="787"/>
      <c r="AC61" s="787"/>
      <c r="AD61" s="787"/>
      <c r="AE61" s="787"/>
      <c r="AF61" s="787"/>
      <c r="AG61" s="787"/>
      <c r="AH61" s="787"/>
      <c r="AI61" s="787"/>
      <c r="AJ61" s="787"/>
      <c r="AK61" s="787"/>
      <c r="AL61" s="787"/>
      <c r="AM61" s="117"/>
      <c r="AN61" s="430"/>
    </row>
    <row r="62" spans="1:40" ht="12.75" customHeight="1" x14ac:dyDescent="0.2">
      <c r="A62" s="114" t="s">
        <v>718</v>
      </c>
      <c r="B62" s="430"/>
      <c r="D62" s="5" t="s">
        <v>168</v>
      </c>
      <c r="E62" s="5"/>
      <c r="F62" s="5"/>
      <c r="G62" s="5"/>
      <c r="H62" s="178"/>
      <c r="I62" s="18"/>
      <c r="J62" s="5"/>
      <c r="K62" s="117"/>
      <c r="L62" s="117"/>
      <c r="M62" s="117"/>
      <c r="N62" s="117"/>
      <c r="O62" s="761"/>
      <c r="P62" s="761"/>
      <c r="Q62" s="761"/>
      <c r="R62" s="761"/>
      <c r="S62" s="761"/>
      <c r="U62" s="416"/>
      <c r="V62" s="787"/>
      <c r="W62" s="787"/>
      <c r="X62" s="787"/>
      <c r="Y62" s="787"/>
      <c r="Z62" s="787"/>
      <c r="AA62" s="787"/>
      <c r="AB62" s="787"/>
      <c r="AC62" s="787"/>
      <c r="AD62" s="787"/>
      <c r="AE62" s="787"/>
      <c r="AF62" s="787"/>
      <c r="AG62" s="787"/>
      <c r="AH62" s="787"/>
      <c r="AI62" s="787"/>
      <c r="AJ62" s="787"/>
      <c r="AK62" s="787"/>
      <c r="AL62" s="787"/>
      <c r="AM62" s="117"/>
      <c r="AN62" s="430"/>
    </row>
    <row r="63" spans="1:40" ht="4.9000000000000004" customHeight="1" x14ac:dyDescent="0.2">
      <c r="A63" s="15"/>
      <c r="B63" s="15"/>
      <c r="C63" s="401"/>
      <c r="D63" s="401"/>
      <c r="E63" s="401"/>
      <c r="F63" s="401"/>
      <c r="G63" s="401"/>
      <c r="H63" s="401"/>
      <c r="I63" s="401"/>
      <c r="J63" s="401"/>
      <c r="K63" s="401"/>
      <c r="L63" s="401"/>
      <c r="M63" s="401"/>
      <c r="N63" s="401"/>
      <c r="O63" s="401"/>
      <c r="P63" s="401"/>
      <c r="Q63" s="401"/>
      <c r="R63" s="401"/>
      <c r="S63" s="401"/>
      <c r="T63" s="401"/>
      <c r="U63" s="417"/>
      <c r="V63" s="401"/>
      <c r="W63" s="401"/>
      <c r="X63" s="401"/>
      <c r="Y63" s="401"/>
      <c r="Z63" s="401"/>
      <c r="AA63" s="401"/>
      <c r="AB63" s="401"/>
      <c r="AC63" s="401"/>
      <c r="AD63" s="401"/>
      <c r="AE63" s="401"/>
      <c r="AF63" s="401"/>
      <c r="AG63" s="401"/>
      <c r="AH63" s="401"/>
      <c r="AI63" s="401"/>
      <c r="AJ63" s="401"/>
      <c r="AK63" s="401"/>
      <c r="AL63" s="401"/>
      <c r="AM63" s="402"/>
      <c r="AN63" s="160"/>
    </row>
    <row r="64" spans="1:40" ht="4.9000000000000004" customHeight="1" x14ac:dyDescent="0.2">
      <c r="A64" s="85"/>
      <c r="C64" s="17"/>
      <c r="D64" s="4"/>
      <c r="E64" s="4"/>
      <c r="F64" s="4"/>
      <c r="G64" s="4"/>
      <c r="H64" s="4"/>
      <c r="I64" s="4"/>
      <c r="J64" s="4"/>
      <c r="K64" s="4"/>
      <c r="L64" s="4"/>
      <c r="M64" s="4"/>
      <c r="N64" s="4"/>
      <c r="O64" s="4"/>
      <c r="P64" s="4"/>
      <c r="Q64" s="4"/>
      <c r="R64" s="4"/>
      <c r="S64" s="4"/>
      <c r="T64" s="4"/>
      <c r="U64" s="4"/>
      <c r="V64" s="4"/>
      <c r="W64" s="4"/>
      <c r="X64" s="4"/>
      <c r="Y64" s="4"/>
      <c r="Z64" s="4"/>
      <c r="AA64" s="4"/>
      <c r="AB64" s="4"/>
      <c r="AC64" s="4"/>
      <c r="AD64" s="17"/>
      <c r="AE64" s="4"/>
      <c r="AF64" s="4"/>
      <c r="AG64" s="4"/>
      <c r="AH64" s="4"/>
      <c r="AI64" s="4"/>
      <c r="AJ64" s="4"/>
      <c r="AK64" s="4"/>
      <c r="AL64" s="4"/>
      <c r="AM64" s="4"/>
      <c r="AN64" s="150"/>
    </row>
    <row r="65" spans="1:40" x14ac:dyDescent="0.2">
      <c r="A65" s="80"/>
      <c r="C65" s="84" t="s">
        <v>12</v>
      </c>
      <c r="D65" s="84"/>
      <c r="E65" s="84"/>
      <c r="F65" s="84"/>
      <c r="G65" s="84"/>
      <c r="H65" s="84"/>
      <c r="I65" s="845"/>
      <c r="J65" s="845"/>
      <c r="K65" s="845"/>
      <c r="L65" s="845"/>
      <c r="M65" s="845"/>
      <c r="N65" s="845"/>
      <c r="O65" s="845"/>
      <c r="P65" s="845"/>
      <c r="Q65" s="845"/>
      <c r="R65" s="845"/>
      <c r="S65" s="845"/>
      <c r="T65" s="845"/>
      <c r="W65" s="84" t="s">
        <v>48</v>
      </c>
      <c r="X65" s="84"/>
      <c r="Y65" s="813"/>
      <c r="Z65" s="813"/>
      <c r="AE65" s="58" t="s">
        <v>271</v>
      </c>
      <c r="AF65" s="58"/>
      <c r="AG65" s="58"/>
      <c r="AH65" s="802">
        <v>3</v>
      </c>
      <c r="AI65" s="802"/>
      <c r="AJ65" s="58" t="s">
        <v>269</v>
      </c>
      <c r="AK65" s="802">
        <f>IF(C_PageNo_Total=0,"",C_PageNo_Total)</f>
        <v>8</v>
      </c>
      <c r="AL65" s="802"/>
      <c r="AM65" s="201"/>
      <c r="AN65" s="230"/>
    </row>
    <row r="66" spans="1:40" ht="4.9000000000000004" customHeight="1" x14ac:dyDescent="0.2">
      <c r="A66" s="81"/>
      <c r="B66" s="9"/>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161"/>
    </row>
    <row r="79" spans="1:40" x14ac:dyDescent="0.2">
      <c r="D79" s="5"/>
      <c r="E79" s="5"/>
      <c r="F79" s="5"/>
      <c r="G79" s="5"/>
      <c r="H79" s="5"/>
      <c r="I79" s="5"/>
      <c r="J79" s="5"/>
      <c r="K79" s="196"/>
      <c r="L79" s="196"/>
      <c r="M79" s="196"/>
      <c r="N79" s="5"/>
      <c r="O79" s="117"/>
      <c r="P79" s="117"/>
      <c r="Q79" s="117"/>
      <c r="R79" s="117"/>
      <c r="S79" s="5"/>
    </row>
    <row r="80" spans="1:40" x14ac:dyDescent="0.2">
      <c r="C80" s="292"/>
      <c r="D80" s="117"/>
      <c r="E80" s="5"/>
      <c r="F80" s="5"/>
      <c r="G80" s="5"/>
      <c r="H80" s="5"/>
      <c r="I80" s="5"/>
      <c r="J80" s="5"/>
      <c r="K80" s="5"/>
      <c r="L80" s="5"/>
      <c r="M80" s="5"/>
      <c r="N80" s="5"/>
      <c r="O80" s="5"/>
      <c r="P80" s="12"/>
      <c r="Q80" s="812"/>
      <c r="R80" s="812"/>
      <c r="S80" s="292"/>
    </row>
    <row r="81" spans="3:19" x14ac:dyDescent="0.2">
      <c r="S81" s="292"/>
    </row>
    <row r="82" spans="3:19" x14ac:dyDescent="0.2">
      <c r="S82" s="292"/>
    </row>
    <row r="83" spans="3:19" x14ac:dyDescent="0.2">
      <c r="S83" s="292"/>
    </row>
    <row r="84" spans="3:19" x14ac:dyDescent="0.2">
      <c r="C84" s="18"/>
      <c r="D84" s="4"/>
      <c r="E84" s="4"/>
      <c r="F84" s="4"/>
      <c r="G84" s="4"/>
      <c r="H84" s="4"/>
      <c r="I84" s="4"/>
      <c r="J84" s="4"/>
      <c r="K84" s="4"/>
      <c r="L84" s="4"/>
      <c r="M84" s="4"/>
      <c r="N84" s="4"/>
      <c r="O84" s="4"/>
      <c r="P84" s="4"/>
      <c r="Q84" s="98"/>
      <c r="R84" s="98"/>
      <c r="S84" s="98"/>
    </row>
    <row r="85" spans="3:19" x14ac:dyDescent="0.2">
      <c r="C85" s="26"/>
      <c r="D85" s="98"/>
      <c r="E85" s="98"/>
      <c r="F85" s="98"/>
      <c r="G85" s="98"/>
      <c r="H85" s="98"/>
      <c r="I85" s="98"/>
      <c r="J85" s="98"/>
      <c r="K85" s="98"/>
      <c r="L85" s="98"/>
      <c r="M85" s="98"/>
      <c r="N85" s="98"/>
      <c r="O85" s="98"/>
      <c r="P85" s="98"/>
      <c r="Q85" s="98"/>
      <c r="R85" s="98"/>
      <c r="S85" s="98"/>
    </row>
    <row r="86" spans="3:19" x14ac:dyDescent="0.2">
      <c r="C86" s="26"/>
      <c r="D86" s="117"/>
      <c r="E86" s="98"/>
      <c r="F86" s="98"/>
      <c r="G86" s="98"/>
      <c r="H86" s="98"/>
      <c r="I86" s="98"/>
      <c r="J86" s="98"/>
      <c r="K86" s="98"/>
      <c r="L86" s="117"/>
      <c r="M86" s="98"/>
      <c r="N86" s="121"/>
      <c r="O86" s="404"/>
      <c r="P86" s="17"/>
      <c r="Q86" s="803"/>
      <c r="R86" s="803"/>
      <c r="S86" s="100"/>
    </row>
    <row r="87" spans="3:19" x14ac:dyDescent="0.2">
      <c r="C87" s="18"/>
      <c r="D87" s="117"/>
      <c r="E87" s="5"/>
      <c r="F87" s="5"/>
      <c r="G87" s="5"/>
      <c r="H87" s="5"/>
      <c r="I87" s="5"/>
      <c r="J87" s="5"/>
      <c r="K87" s="5"/>
      <c r="L87" s="117"/>
      <c r="M87" s="98"/>
      <c r="N87" s="118"/>
      <c r="O87" s="404"/>
      <c r="P87" s="17"/>
      <c r="Q87" s="803"/>
      <c r="R87" s="803"/>
      <c r="S87" s="100"/>
    </row>
    <row r="88" spans="3:19" x14ac:dyDescent="0.2">
      <c r="C88" s="26"/>
      <c r="D88" s="117"/>
      <c r="E88" s="5"/>
      <c r="F88" s="5"/>
      <c r="G88" s="5"/>
      <c r="H88" s="5"/>
      <c r="I88" s="5"/>
      <c r="J88" s="5"/>
      <c r="K88" s="5"/>
      <c r="L88" s="117"/>
      <c r="M88" s="5"/>
      <c r="N88" s="118"/>
      <c r="O88" s="404"/>
      <c r="P88" s="17"/>
      <c r="Q88" s="803"/>
      <c r="R88" s="803"/>
      <c r="S88" s="100"/>
    </row>
    <row r="89" spans="3:19" x14ac:dyDescent="0.2">
      <c r="C89" s="26"/>
      <c r="D89" s="117"/>
      <c r="E89" s="5"/>
      <c r="F89" s="5"/>
      <c r="G89" s="5"/>
      <c r="H89" s="5"/>
      <c r="I89" s="5"/>
      <c r="J89" s="5"/>
      <c r="K89" s="5"/>
      <c r="L89" s="117"/>
      <c r="M89" s="5"/>
      <c r="N89" s="118"/>
      <c r="O89" s="404"/>
      <c r="P89" s="17"/>
      <c r="Q89" s="803"/>
      <c r="R89" s="803"/>
      <c r="S89" s="100"/>
    </row>
    <row r="90" spans="3:19" x14ac:dyDescent="0.2">
      <c r="C90" s="26"/>
      <c r="D90" s="117"/>
      <c r="E90" s="5"/>
      <c r="F90" s="5"/>
      <c r="G90" s="5"/>
      <c r="H90" s="5"/>
      <c r="I90" s="5"/>
      <c r="J90" s="5"/>
      <c r="K90" s="5"/>
      <c r="L90" s="117"/>
      <c r="M90" s="5"/>
      <c r="N90" s="118"/>
      <c r="O90" s="404"/>
      <c r="P90" s="17"/>
      <c r="Q90" s="803"/>
      <c r="R90" s="803"/>
      <c r="S90" s="100"/>
    </row>
    <row r="91" spans="3:19" x14ac:dyDescent="0.2">
      <c r="C91" s="26"/>
      <c r="D91" s="5"/>
      <c r="E91" s="5"/>
      <c r="F91" s="5"/>
      <c r="G91" s="5"/>
      <c r="H91" s="5"/>
      <c r="I91" s="5"/>
      <c r="J91" s="18"/>
      <c r="K91" s="117"/>
      <c r="L91" s="5"/>
      <c r="M91" s="5"/>
      <c r="N91" s="106"/>
      <c r="O91" s="106"/>
      <c r="P91" s="106"/>
      <c r="Q91" s="812"/>
      <c r="R91" s="812"/>
      <c r="S91" s="5"/>
    </row>
    <row r="92" spans="3:19" x14ac:dyDescent="0.2">
      <c r="C92" s="18"/>
      <c r="D92" s="5"/>
      <c r="E92" s="5"/>
      <c r="F92" s="117"/>
      <c r="G92" s="117"/>
      <c r="H92" s="117"/>
      <c r="I92" s="117"/>
      <c r="J92" s="117"/>
      <c r="K92" s="117"/>
      <c r="L92" s="117"/>
      <c r="M92" s="98"/>
      <c r="N92" s="803"/>
      <c r="O92" s="803"/>
      <c r="P92" s="803"/>
      <c r="Q92" s="803"/>
      <c r="R92" s="803"/>
      <c r="S92" s="117"/>
    </row>
    <row r="93" spans="3:19" x14ac:dyDescent="0.2">
      <c r="C93" s="18"/>
      <c r="D93" s="5"/>
      <c r="E93" s="5"/>
      <c r="F93" s="300"/>
      <c r="G93" s="300"/>
      <c r="H93" s="300"/>
      <c r="I93" s="300"/>
      <c r="J93" s="300"/>
      <c r="K93" s="300"/>
      <c r="L93" s="300"/>
      <c r="M93" s="300"/>
      <c r="N93" s="782"/>
      <c r="O93" s="782"/>
      <c r="P93" s="782"/>
      <c r="Q93" s="782"/>
      <c r="R93" s="782"/>
      <c r="S93" s="98"/>
    </row>
    <row r="94" spans="3:19" x14ac:dyDescent="0.2">
      <c r="C94" s="18"/>
      <c r="D94" s="5"/>
      <c r="E94" s="5"/>
      <c r="F94" s="5"/>
      <c r="G94" s="100"/>
      <c r="H94" s="5"/>
      <c r="I94" s="5"/>
      <c r="J94" s="98"/>
      <c r="K94" s="117"/>
      <c r="L94" s="117"/>
      <c r="M94" s="117"/>
      <c r="N94" s="782"/>
      <c r="O94" s="782"/>
      <c r="P94" s="782"/>
      <c r="Q94" s="782"/>
      <c r="R94" s="782"/>
      <c r="S94" s="98"/>
    </row>
    <row r="95" spans="3:19" x14ac:dyDescent="0.2">
      <c r="C95" s="18"/>
      <c r="D95" s="5"/>
      <c r="E95" s="5"/>
      <c r="F95" s="5"/>
      <c r="G95" s="5"/>
      <c r="H95" s="98"/>
      <c r="I95" s="117"/>
      <c r="J95" s="117"/>
      <c r="K95" s="117"/>
      <c r="L95" s="117"/>
      <c r="M95" s="117"/>
      <c r="N95" s="803"/>
      <c r="O95" s="803"/>
      <c r="P95" s="803"/>
      <c r="Q95" s="803"/>
      <c r="R95" s="803"/>
      <c r="S95" s="98"/>
    </row>
    <row r="96" spans="3:19" x14ac:dyDescent="0.2">
      <c r="C96" s="18"/>
      <c r="D96" s="5"/>
      <c r="E96" s="5"/>
      <c r="F96" s="5"/>
      <c r="G96" s="5"/>
      <c r="H96" s="5"/>
      <c r="I96" s="5"/>
      <c r="J96" s="117"/>
      <c r="K96" s="117"/>
      <c r="L96" s="117"/>
      <c r="M96" s="117"/>
      <c r="N96" s="812"/>
      <c r="O96" s="812"/>
      <c r="P96" s="812"/>
      <c r="Q96" s="812"/>
      <c r="R96" s="812"/>
      <c r="S96" s="98"/>
    </row>
    <row r="97" spans="3:19" x14ac:dyDescent="0.2">
      <c r="C97" s="18"/>
      <c r="D97" s="5"/>
      <c r="E97" s="5"/>
      <c r="F97" s="5"/>
      <c r="G97" s="5"/>
      <c r="H97" s="5"/>
      <c r="I97" s="98"/>
      <c r="J97" s="117"/>
      <c r="K97" s="117"/>
      <c r="L97" s="117"/>
      <c r="M97" s="98"/>
      <c r="N97" s="782"/>
      <c r="O97" s="782"/>
      <c r="P97" s="782"/>
      <c r="Q97" s="782"/>
      <c r="R97" s="782"/>
      <c r="S97" s="100"/>
    </row>
    <row r="98" spans="3:19" x14ac:dyDescent="0.2">
      <c r="C98" s="18"/>
      <c r="D98" s="5"/>
      <c r="E98" s="5"/>
      <c r="F98" s="5"/>
      <c r="G98" s="5"/>
      <c r="H98" s="5"/>
      <c r="I98" s="98"/>
      <c r="J98" s="117"/>
      <c r="K98" s="117"/>
      <c r="L98" s="117"/>
      <c r="M98" s="98"/>
      <c r="N98" s="782"/>
      <c r="O98" s="782"/>
      <c r="P98" s="782"/>
      <c r="Q98" s="782"/>
      <c r="R98" s="782"/>
      <c r="S98" s="98"/>
    </row>
    <row r="99" spans="3:19" x14ac:dyDescent="0.2">
      <c r="C99" s="5"/>
      <c r="D99" s="5"/>
      <c r="E99" s="5"/>
      <c r="F99" s="5"/>
      <c r="G99" s="5"/>
      <c r="H99" s="5"/>
      <c r="I99" s="5"/>
      <c r="J99" s="5"/>
      <c r="K99" s="5"/>
      <c r="L99" s="5"/>
      <c r="M99" s="117"/>
      <c r="N99" s="844"/>
      <c r="O99" s="844"/>
      <c r="P99" s="844"/>
      <c r="Q99" s="844"/>
      <c r="R99" s="844"/>
      <c r="S99" s="117"/>
    </row>
  </sheetData>
  <mergeCells count="168">
    <mergeCell ref="N99:R99"/>
    <mergeCell ref="N96:R96"/>
    <mergeCell ref="R60:S60"/>
    <mergeCell ref="I65:T65"/>
    <mergeCell ref="Q10:S10"/>
    <mergeCell ref="AK21:AL21"/>
    <mergeCell ref="AK22:AL22"/>
    <mergeCell ref="AK37:AL37"/>
    <mergeCell ref="Q35:R35"/>
    <mergeCell ref="AK34:AL34"/>
    <mergeCell ref="N10:P10"/>
    <mergeCell ref="L12:M12"/>
    <mergeCell ref="J13:K13"/>
    <mergeCell ref="L14:M14"/>
    <mergeCell ref="L13:M13"/>
    <mergeCell ref="AL50:AM50"/>
    <mergeCell ref="AI36:AL36"/>
    <mergeCell ref="R14:S14"/>
    <mergeCell ref="R18:S18"/>
    <mergeCell ref="P18:Q18"/>
    <mergeCell ref="N14:O14"/>
    <mergeCell ref="R16:S16"/>
    <mergeCell ref="R17:S17"/>
    <mergeCell ref="N17:O17"/>
    <mergeCell ref="AH35:AL35"/>
    <mergeCell ref="P20:S20"/>
    <mergeCell ref="R12:S12"/>
    <mergeCell ref="R13:S13"/>
    <mergeCell ref="P17:Q17"/>
    <mergeCell ref="Q34:R34"/>
    <mergeCell ref="R30:S30"/>
    <mergeCell ref="AK31:AL31"/>
    <mergeCell ref="AK19:AL19"/>
    <mergeCell ref="AJ27:AL27"/>
    <mergeCell ref="AH26:AL26"/>
    <mergeCell ref="AK20:AL20"/>
    <mergeCell ref="C32:T32"/>
    <mergeCell ref="AH25:AL25"/>
    <mergeCell ref="AK28:AL28"/>
    <mergeCell ref="AK29:AL29"/>
    <mergeCell ref="AK30:AL30"/>
    <mergeCell ref="H17:I17"/>
    <mergeCell ref="J17:K17"/>
    <mergeCell ref="L17:M17"/>
    <mergeCell ref="H12:I12"/>
    <mergeCell ref="R27:S27"/>
    <mergeCell ref="R28:S28"/>
    <mergeCell ref="P29:S29"/>
    <mergeCell ref="J9:K9"/>
    <mergeCell ref="J10:K10"/>
    <mergeCell ref="J8:K8"/>
    <mergeCell ref="L10:M10"/>
    <mergeCell ref="N16:O16"/>
    <mergeCell ref="L8:M8"/>
    <mergeCell ref="L9:M9"/>
    <mergeCell ref="AF6:AL6"/>
    <mergeCell ref="AK7:AL7"/>
    <mergeCell ref="P16:Q16"/>
    <mergeCell ref="P15:Q15"/>
    <mergeCell ref="J12:K12"/>
    <mergeCell ref="AE5:AL5"/>
    <mergeCell ref="Q8:S8"/>
    <mergeCell ref="N9:P9"/>
    <mergeCell ref="Q9:S9"/>
    <mergeCell ref="H8:I8"/>
    <mergeCell ref="H16:I16"/>
    <mergeCell ref="J16:K16"/>
    <mergeCell ref="L15:M15"/>
    <mergeCell ref="J14:K14"/>
    <mergeCell ref="J15:K15"/>
    <mergeCell ref="H14:I14"/>
    <mergeCell ref="H15:I15"/>
    <mergeCell ref="R15:S15"/>
    <mergeCell ref="N13:O13"/>
    <mergeCell ref="N8:P8"/>
    <mergeCell ref="P14:Q14"/>
    <mergeCell ref="AK12:AL12"/>
    <mergeCell ref="AK13:AL13"/>
    <mergeCell ref="AK14:AL14"/>
    <mergeCell ref="AJ15:AL15"/>
    <mergeCell ref="I5:J5"/>
    <mergeCell ref="H9:I9"/>
    <mergeCell ref="H10:I10"/>
    <mergeCell ref="H13:I13"/>
    <mergeCell ref="Q91:R91"/>
    <mergeCell ref="Q87:R87"/>
    <mergeCell ref="AH65:AI65"/>
    <mergeCell ref="AL49:AM49"/>
    <mergeCell ref="O62:S62"/>
    <mergeCell ref="V59:AL59"/>
    <mergeCell ref="V60:AL60"/>
    <mergeCell ref="V57:AL57"/>
    <mergeCell ref="N98:R98"/>
    <mergeCell ref="N93:R93"/>
    <mergeCell ref="N94:R94"/>
    <mergeCell ref="N95:R95"/>
    <mergeCell ref="N97:R97"/>
    <mergeCell ref="Q80:R80"/>
    <mergeCell ref="N92:R92"/>
    <mergeCell ref="Q86:R86"/>
    <mergeCell ref="Q88:R88"/>
    <mergeCell ref="AL51:AM51"/>
    <mergeCell ref="AL52:AM52"/>
    <mergeCell ref="Y65:Z65"/>
    <mergeCell ref="R54:S54"/>
    <mergeCell ref="R55:S55"/>
    <mergeCell ref="R56:S56"/>
    <mergeCell ref="D58:T58"/>
    <mergeCell ref="AF42:AM42"/>
    <mergeCell ref="AF40:AM40"/>
    <mergeCell ref="AF41:AM41"/>
    <mergeCell ref="M43:R43"/>
    <mergeCell ref="R61:S61"/>
    <mergeCell ref="AK65:AL65"/>
    <mergeCell ref="Q89:R89"/>
    <mergeCell ref="Q90:R90"/>
    <mergeCell ref="AL48:AM48"/>
    <mergeCell ref="AI47:AM47"/>
    <mergeCell ref="AF44:AM44"/>
    <mergeCell ref="V62:AL62"/>
    <mergeCell ref="AF45:AM45"/>
    <mergeCell ref="C47:T47"/>
    <mergeCell ref="R52:S52"/>
    <mergeCell ref="P59:S59"/>
    <mergeCell ref="O53:S53"/>
    <mergeCell ref="V58:AL58"/>
    <mergeCell ref="V54:AL54"/>
    <mergeCell ref="N49:R49"/>
    <mergeCell ref="G50:J50"/>
    <mergeCell ref="G49:J49"/>
    <mergeCell ref="N50:R50"/>
    <mergeCell ref="C4:AM4"/>
    <mergeCell ref="AK9:AL9"/>
    <mergeCell ref="AK10:AL10"/>
    <mergeCell ref="AF10:AG10"/>
    <mergeCell ref="AK16:AL16"/>
    <mergeCell ref="M33:N33"/>
    <mergeCell ref="AF43:AM43"/>
    <mergeCell ref="M45:R45"/>
    <mergeCell ref="V61:AL61"/>
    <mergeCell ref="AF9:AG9"/>
    <mergeCell ref="N12:O12"/>
    <mergeCell ref="P12:Q12"/>
    <mergeCell ref="P13:Q13"/>
    <mergeCell ref="AK32:AL32"/>
    <mergeCell ref="N18:O18"/>
    <mergeCell ref="N15:O15"/>
    <mergeCell ref="U39:AM39"/>
    <mergeCell ref="R21:S21"/>
    <mergeCell ref="P22:S22"/>
    <mergeCell ref="AK17:AL17"/>
    <mergeCell ref="L16:M16"/>
    <mergeCell ref="H18:I18"/>
    <mergeCell ref="J18:K18"/>
    <mergeCell ref="L18:M18"/>
    <mergeCell ref="R24:S24"/>
    <mergeCell ref="R25:S25"/>
    <mergeCell ref="R26:S26"/>
    <mergeCell ref="R23:S23"/>
    <mergeCell ref="M39:R39"/>
    <mergeCell ref="M40:R40"/>
    <mergeCell ref="M44:R44"/>
    <mergeCell ref="O46:T46"/>
    <mergeCell ref="P36:R36"/>
    <mergeCell ref="M41:R41"/>
    <mergeCell ref="M42:R42"/>
    <mergeCell ref="M38:R38"/>
    <mergeCell ref="M37:R37"/>
  </mergeCells>
  <phoneticPr fontId="0" type="noConversion"/>
  <dataValidations xWindow="595" yWindow="205" count="54">
    <dataValidation type="decimal" operator="greaterThanOrEqual" allowBlank="1" showInputMessage="1" showErrorMessage="1" error="Hydro Test Pressure Low" sqref="AB10" xr:uid="{00000000-0002-0000-0300-000000000000}">
      <formula1>1.5*AB9</formula1>
    </dataValidation>
    <dataValidation type="decimal" operator="greaterThanOrEqual" allowBlank="1" showInputMessage="1" showErrorMessage="1" error="Low Hydro test Pressure" sqref="AF10:AG10" xr:uid="{00000000-0002-0000-0300-000001000000}">
      <formula1>1.5*AF9</formula1>
    </dataValidation>
    <dataValidation type="list" allowBlank="1" showInputMessage="1" showErrorMessage="1" sqref="R56:S56 AK37:AL37 AK30:AL30 AK20:AL21" xr:uid="{00000000-0002-0000-0300-000002000000}">
      <formula1>"YES, NO, N / A"</formula1>
    </dataValidation>
    <dataValidation type="list" allowBlank="1" showInputMessage="1" showErrorMessage="1" promptTitle="6.10.2.2" prompt="Bearing housings for oil-lubricated non-pressure-fed bearings shall be provided with threaded and plugged fill and drain openings of at least DN 15 (NPS 1/2)." sqref="O53:S53" xr:uid="{00000000-0002-0000-0300-000003000000}">
      <formula1>"GREASE, FLOOD, RING OIL, FLINGER,PRESSURE LUBE, PURGE OIL MIST, PURE OIL MIST"</formula1>
    </dataValidation>
    <dataValidation type="list" allowBlank="1" showInputMessage="1" showErrorMessage="1" sqref="P59:S59" xr:uid="{00000000-0002-0000-0300-000004000000}">
      <formula1>"Purchaser,Supplier"</formula1>
    </dataValidation>
    <dataValidation type="list" allowBlank="1" showInputMessage="1" showErrorMessage="1" sqref="O54" xr:uid="{00000000-0002-0000-0300-000005000000}">
      <formula1>"2,3"</formula1>
    </dataValidation>
    <dataValidation type="list" allowBlank="1" showInputMessage="1" showErrorMessage="1" sqref="M45:R45" xr:uid="{00000000-0002-0000-0300-000006000000}">
      <formula1>"Level 1, Level 2, Level 3"</formula1>
    </dataValidation>
    <dataValidation type="list" allowBlank="1" showInputMessage="1" showErrorMessage="1" promptTitle="API Compliance" prompt="Baseplate leveling screws are required by API-610." sqref="AF45" xr:uid="{00000000-0002-0000-0300-000007000000}">
      <formula1>"REQUIRED, NOT REQUIRED"</formula1>
    </dataValidation>
    <dataValidation type="list" allowBlank="1" showInputMessage="1" showErrorMessage="1" sqref="AL48:AL49 AL52" xr:uid="{00000000-0002-0000-0300-000008000000}">
      <formula1>"YES,NO"</formula1>
    </dataValidation>
    <dataValidation type="list" allowBlank="1" showInputMessage="1" showErrorMessage="1" promptTitle="API Compliane" prompt="Longitudinal driver positioning screws are required by API-610." sqref="AI47:AM47" xr:uid="{00000000-0002-0000-0300-000009000000}">
      <formula1>"REQUIRED, NOT REQUIRED"</formula1>
    </dataValidation>
    <dataValidation type="list" allowBlank="1" showInputMessage="1" showErrorMessage="1" sqref="AF43:AM43" xr:uid="{00000000-0002-0000-0300-00000A000000}">
      <formula1>"GROUTED, BOLTED ON STEEL WORK, THREE POINT MOUNT, FOUR POINT MOUNT, STILT MOUNTED"</formula1>
    </dataValidation>
    <dataValidation type="list" allowBlank="1" showInputMessage="1" showErrorMessage="1" sqref="AF40:AM40" xr:uid="{00000000-0002-0000-0300-00000B000000}">
      <formula1>"0.5,1,1.5,2,3,3.5,4,5,5.5,6,6.5,7,7.5,8,9,9.5,10,11,11.5,12,N/A"</formula1>
    </dataValidation>
    <dataValidation type="list" allowBlank="1" showInputMessage="1" showErrorMessage="1" promptTitle="7.3.14" prompt="If specified, the baseplate shall be supplied without a deck plate, i.e., open deck design" sqref="AF41:AM41" xr:uid="{00000000-0002-0000-0300-00000C000000}">
      <formula1>"OPEN BEAM SUPPORT, FULL TOP DECKING, PARTIAL TOP DECKING, OPEN DECKING"</formula1>
    </dataValidation>
    <dataValidation type="list" allowBlank="1" showInputMessage="1" showErrorMessage="1" promptTitle="7.3.1" prompt="Single-piece drain-rim or drain-pan baseplates shall be furnished for horizontal pumps. The purchaser shall specify the rim or pan type as follows:" sqref="AF42:AM42" xr:uid="{00000000-0002-0000-0300-00000D000000}">
      <formula1>"Entire Baseplate Drain Rim, Entire Baseplate Drain Pan, Partial Drain Pan"</formula1>
    </dataValidation>
    <dataValidation type="list" allowBlank="1" showInputMessage="1" showErrorMessage="1" sqref="AA48:AA49" xr:uid="{00000000-0002-0000-0300-00000E000000}">
      <formula1>"l,m"</formula1>
    </dataValidation>
    <dataValidation type="list" allowBlank="1" showInputMessage="1" showErrorMessage="1" promptTitle="7.2.4" prompt="If specified, couplings shall meet the requirements of ISO 14691, ISO 10441 or API 671." sqref="AH35:AL35" xr:uid="{00000000-0002-0000-0300-00000F000000}">
      <formula1>"ISO 14691, ISO 10441, API 671, API 610 compliant, mfr std"</formula1>
    </dataValidation>
    <dataValidation type="list" allowBlank="1" showInputMessage="1" showErrorMessage="1" promptTitle="7.2.13.a" prompt="Enclose the coupling and the shafts to prevent personnel from contacting moving parts during operation of the equipment train. Allowable access dimensions shall comply with specified standards, such as ISO 14120, EN 953 or ASME B15.1." sqref="AI36:AL36" xr:uid="{00000000-0002-0000-0300-000010000000}">
      <formula1>"ISO 14120, EN 953, ANSI B15.1"</formula1>
    </dataValidation>
    <dataValidation type="list" allowBlank="1" showInputMessage="1" showErrorMessage="1" sqref="R23:S23 R27:S27 R21:S21 AK16:AL17 R30:S30 AK12:AL13" xr:uid="{00000000-0002-0000-0300-000011000000}">
      <formula1>"YES, NO"</formula1>
    </dataValidation>
    <dataValidation type="list" allowBlank="1" showInputMessage="1" showErrorMessage="1" sqref="O62" xr:uid="{00000000-0002-0000-0300-000012000000}">
      <formula1>"REQUIRED, NOT REQUIRED"</formula1>
    </dataValidation>
    <dataValidation type="list" allowBlank="1" showInputMessage="1" showErrorMessage="1" promptTitle="6.11.4" prompt="If specified, rolling-element bearings shall be grease-lubricated in accordance with a) through d) below." sqref="G49:J49" xr:uid="{00000000-0002-0000-0300-000013000000}">
      <formula1>"BALL, ROLLER, SLEEVE,TILT PAD"</formula1>
    </dataValidation>
    <dataValidation type="list" allowBlank="1" showInputMessage="1" showErrorMessage="1" sqref="G50:J50" xr:uid="{00000000-0002-0000-0300-000014000000}">
      <formula1>"BALL, ROLLER, SLEEVE, TILT PAD"</formula1>
    </dataValidation>
    <dataValidation type="list" allowBlank="1" showInputMessage="1" showErrorMessage="1" promptTitle="6.12.1.1" prompt="The purchaser shall specify the material class for pump parts. Table G.1 provides a guide showing material classes that may be appropriate for various services" sqref="M33:N33" xr:uid="{00000000-0002-0000-0300-000015000000}">
      <formula1>"I-1,I-2,S-1,S-3,S-4,S-5,S-6,S-8,S-9,C-6,A-7,A-8,D-1"</formula1>
    </dataValidation>
    <dataValidation type="list" allowBlank="1" showInputMessage="1" showErrorMessage="1" sqref="P36:R36" xr:uid="{00000000-0002-0000-0300-000016000000}">
      <formula1>"NA, ISO 15156, MR0103, MR0175"</formula1>
    </dataValidation>
    <dataValidation type="list" allowBlank="1" showInputMessage="1" showErrorMessage="1" sqref="AK14" xr:uid="{00000000-0002-0000-0300-000017000000}">
      <formula1>"CCW, CW"</formula1>
    </dataValidation>
    <dataValidation type="list" allowBlank="1" showInputMessage="1" showErrorMessage="1" sqref="AJ15" xr:uid="{00000000-0002-0000-0300-000018000000}">
      <formula1>"YES, NO,BOTH DIR"</formula1>
    </dataValidation>
    <dataValidation type="list" allowBlank="1" showInputMessage="1" showErrorMessage="1" sqref="AE5" xr:uid="{00000000-0002-0000-0300-000019000000}">
      <formula1>"CENTERLINE, FOOT, IN-LINE, NEAR CENTERLINE,  VERTICAL,SUMP COVER PLATE, SEPARATE MOUNTING PLATE, SEPARATE SOLE PLATE"</formula1>
    </dataValidation>
    <dataValidation type="list" allowBlank="1" showInputMessage="1" showErrorMessage="1" sqref="P20:S20 P22:S22" xr:uid="{00000000-0002-0000-0300-00001A000000}">
      <formula1>"SUPPLIER,PURCHASER"</formula1>
    </dataValidation>
    <dataValidation type="list" allowBlank="1" showInputMessage="1" showErrorMessage="1" sqref="P29:S29" xr:uid="{00000000-0002-0000-0300-00001B000000}">
      <formula1>"Internal, External, N/A"</formula1>
    </dataValidation>
    <dataValidation type="list" allowBlank="1" showInputMessage="1" showErrorMessage="1" sqref="L14:M18" xr:uid="{00000000-0002-0000-0300-00001C000000}">
      <formula1>"SW,SWF"</formula1>
    </dataValidation>
    <dataValidation type="list" allowBlank="1" showInputMessage="1" showErrorMessage="1" sqref="N13:N18 L10" xr:uid="{00000000-0002-0000-0300-00001D000000}">
      <formula1>"FF, RF, RTJ"</formula1>
    </dataValidation>
    <dataValidation type="list" allowBlank="1" showInputMessage="1" showErrorMessage="1" sqref="R13:S13 Q10" xr:uid="{00000000-0002-0000-0300-00001E000000}">
      <formula1>"TOP, SIDE, IN-LINE"</formula1>
    </dataValidation>
    <dataValidation type="list" allowBlank="1" showInputMessage="1" showErrorMessage="1" sqref="P13:Q18" xr:uid="{00000000-0002-0000-0300-00001F000000}">
      <formula1>"125,150,250,300,600,900,1500"</formula1>
    </dataValidation>
    <dataValidation type="list" allowBlank="1" showInputMessage="1" showErrorMessage="1" sqref="Q9" xr:uid="{00000000-0002-0000-0300-000020000000}">
      <formula1>"END, TOP, SIDE, IN-LINE, BOTTOM, BELL"</formula1>
    </dataValidation>
    <dataValidation type="list" allowBlank="1" showInputMessage="1" showErrorMessage="1" sqref="I5:J5" xr:uid="{00000000-0002-0000-0300-000021000000}">
      <formula1>"OH1,OH2,OH3,OH4,OH5,OH6,BB1,BB2,BB3,BB4,BB5,VS1,VS2,VS3,VS4,VS5,VS6,VS7"</formula1>
    </dataValidation>
    <dataValidation type="list" allowBlank="1" showInputMessage="1" showErrorMessage="1" sqref="N9:N10" xr:uid="{00000000-0002-0000-0300-000022000000}">
      <formula1>"150,300,600,900,1500"</formula1>
    </dataValidation>
    <dataValidation type="list" allowBlank="1" showInputMessage="1" showErrorMessage="1" promptTitle="6.5.5" prompt="Annex F gives methods of qualifying nozzle loads in excess of those in Table 4." sqref="L9:M9" xr:uid="{00000000-0002-0000-0300-000023000000}">
      <formula1>"FF, RF, RTJ"</formula1>
    </dataValidation>
    <dataValidation type="list" allowBlank="1" showInputMessage="1" showErrorMessage="1" promptTitle="6.4.3.2" prompt="If specified, for pumps in pipeline service with a maximum operating temperature of 55 °C (130 °F) or less, auxiliary connections may be threaded." sqref="R24:S24" xr:uid="{00000000-0002-0000-0300-000024000000}">
      <formula1>"YES, NO"</formula1>
    </dataValidation>
    <dataValidation type="list" allowBlank="1" showInputMessage="1" showErrorMessage="1" promptTitle="6.4.3.12" prompt="If specified, auxiliary connections to the pressure casing shall be machined and studded." sqref="R28:S28" xr:uid="{00000000-0002-0000-0300-000025000000}">
      <formula1>"YES, NO"</formula1>
    </dataValidation>
    <dataValidation type="list" allowBlank="1" showInputMessage="1" showErrorMessage="1" promptTitle="6.12.12.1" prompt="The purchaser shall specify if reduced hardness materials are required." sqref="Q35:R35" xr:uid="{00000000-0002-0000-0300-000026000000}">
      <formula1>"YES, NO"</formula1>
    </dataValidation>
    <dataValidation type="list" allowBlank="1" showInputMessage="1" showErrorMessage="1" promptTitle="9.2.5.2.4" prompt="Thrust bearings shall be sized for the maximum continuous applied load (see 6.10.1.2). At this load, and the corresponding rotative speed, the following parameters shall be met:" sqref="R52:S52" xr:uid="{00000000-0002-0000-0300-000027000000}">
      <formula1>"YES, NO, N / A"</formula1>
    </dataValidation>
    <dataValidation type="list" allowBlank="1" showInputMessage="1" showErrorMessage="1" promptTitle="9.2.6.5" prompt="If specified, the pressure-lubrication system shall conform to the requirements of ISO 10438-2. For such a lubrication system, data sheets should be supplied." sqref="R54:S54" xr:uid="{00000000-0002-0000-0300-000028000000}">
      <formula1>"YES, NO, N / A"</formula1>
    </dataValidation>
    <dataValidation type="list" allowBlank="1" showInputMessage="1" showErrorMessage="1" promptTitle="6.3.10" prompt="Radially split casings shall have metal-to-metal fits, with confined controlled-compression gaskets, such as an O-ring or a spiral-wound type." sqref="AF6:AL6" xr:uid="{00000000-0002-0000-0300-000029000000}">
      <formula1>"SINGLE VOLUTE, MULTIPLE VOLUTE, DIFFUSER"</formula1>
    </dataValidation>
    <dataValidation allowBlank="1" showInputMessage="1" showErrorMessage="1" promptTitle="6.3.6" prompt="Unless otherwise specified, vertically suspended, double-casing, integral gear-driven (type OH6) and horizontal multistage pumps may be designed for dual pressure ratings." sqref="AF9:AG9" xr:uid="{00000000-0002-0000-0300-00002A000000}"/>
    <dataValidation type="list" allowBlank="1" showInputMessage="1" showErrorMessage="1" promptTitle="9.2.2.3" prompt="If specified, rotors with shrink-fit impellers shall have mechanical means to limit movement in the direction opposite to normal hydraulic thrust to 0,75 mm (0,030 in) or less." sqref="AK22:AL22" xr:uid="{00000000-0002-0000-0300-00002B000000}">
      <formula1>"YES, NO, N / A"</formula1>
    </dataValidation>
    <dataValidation type="list" allowBlank="1" showInputMessage="1" showErrorMessage="1" promptTitle="7.2.3" prompt="If specified, couplings shall be balanced to ISO 1940-1 grade G6.3." sqref="AK32:AL32" xr:uid="{00000000-0002-0000-0300-00002C000000}">
      <formula1>"YES, NO, N / A"</formula1>
    </dataValidation>
    <dataValidation type="list" allowBlank="1" showInputMessage="1" showErrorMessage="1" promptTitle="7.2.10" prompt="If specified, couplings shall be fitted hydraulically." sqref="AK31:AL31" xr:uid="{00000000-0002-0000-0300-00002D000000}">
      <formula1>"YES, NO, N / A"</formula1>
    </dataValidation>
    <dataValidation type="list" allowBlank="1" showInputMessage="1" showErrorMessage="1" promptTitle="7.2.11" prompt="If specified, couplings shall be fitted with a proprietary clamping device. Acceptable clamping devices may include tapered bushes, frictional locking assemblies and shrink discs." sqref="AK34:AL34" xr:uid="{00000000-0002-0000-0300-00002E000000}">
      <formula1>"YES, NO, N / A"</formula1>
    </dataValidation>
    <dataValidation allowBlank="1" showInputMessage="1" showErrorMessage="1" promptTitle="7.2.13.f" prompt="If specified, guards shall be constructed of an agreed spark-resistant material." sqref="AH25:AL25" xr:uid="{00000000-0002-0000-0300-00002F000000}"/>
    <dataValidation type="list" allowBlank="1" showInputMessage="1" showErrorMessage="1" promptTitle="7.3.13" prompt="If specified, the baseplate and pedestal support assembly shall be sufficiently rigid to be mounted without grouting." sqref="AF44:AM44" xr:uid="{00000000-0002-0000-0300-000030000000}">
      <formula1>"NOT REQUIRED, REQUIRED"</formula1>
    </dataValidation>
    <dataValidation type="list" allowBlank="1" showInputMessage="1" showErrorMessage="1" promptTitle="7.3.5" prompt="Mounting pads shall be provided for the pump and all drive train components, such as motors and gears. Etc" sqref="AL50:AM50" xr:uid="{00000000-0002-0000-0300-000031000000}">
      <formula1>"YES,NO"</formula1>
    </dataValidation>
    <dataValidation type="list" allowBlank="1" showInputMessage="1" showErrorMessage="1" promptTitle="7.3.6" prompt="All pads for drive train components shall be machined to allow for the installation of shims at least 3 mm (0,12 in) thick under each component. Etc" sqref="AL51:AM51" xr:uid="{00000000-0002-0000-0300-000032000000}">
      <formula1>"YES,NO"</formula1>
    </dataValidation>
    <dataValidation type="list" allowBlank="1" showInputMessage="1" showErrorMessage="1" promptTitle="6.4.3.3" prompt="If specified, special threaded fittings for transitioning from the casing to tubing for seal flush piping may be used provided a secondary sealing feature such as o-rings are used and the joint does not depend on thread contact alone to seal fluid." sqref="R25:S25" xr:uid="{00000000-0002-0000-0300-000033000000}">
      <formula1>"YES, NO"</formula1>
    </dataValidation>
    <dataValidation type="list" allowBlank="1" showInputMessage="1" showErrorMessage="1" promptTitle="6.4.3.8" prompt="If specified, cylindrical threads conforming to ISO 228-1 shall be used. Etc" sqref="R26:S26" xr:uid="{00000000-0002-0000-0300-000034000000}">
      <formula1>"YES, NO"</formula1>
    </dataValidation>
    <dataValidation type="list" allowBlank="1" showInputMessage="1" showErrorMessage="1" promptTitle="9.1.2.6" prompt="If specified, a device shall be provided which allows direct rigging or lifting of the back-pullout assembly from outside the motor support with the driver in place." sqref="AK7:AL7" xr:uid="{00000000-0002-0000-0300-000035000000}">
      <formula1>"YES, NO"</formula1>
    </dataValidation>
  </dataValidations>
  <printOptions horizontalCentered="1" verticalCentered="1" gridLinesSet="0"/>
  <pageMargins left="0.74803149606299202" right="0.196850393700787" top="0.31496062992126" bottom="0.39370078740157499" header="0.511811023622047" footer="0.511811023622047"/>
  <pageSetup scale="94" orientation="portrait" cellComments="asDisplayed"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T106"/>
  <sheetViews>
    <sheetView showGridLines="0" showZeros="0" zoomScaleNormal="100" workbookViewId="0"/>
  </sheetViews>
  <sheetFormatPr defaultColWidth="8.85546875" defaultRowHeight="12.75" x14ac:dyDescent="0.2"/>
  <cols>
    <col min="1" max="1" width="2.42578125" style="3" customWidth="1"/>
    <col min="2" max="2" width="3.42578125" style="3" customWidth="1"/>
    <col min="3" max="38" width="2.42578125" style="3" customWidth="1"/>
    <col min="39" max="39" width="0.85546875" style="3" customWidth="1"/>
    <col min="40" max="40" width="3" style="153" customWidth="1"/>
    <col min="41" max="41" width="8.85546875" style="3"/>
    <col min="42" max="42" width="17.7109375" style="3" customWidth="1"/>
    <col min="43" max="43" width="23" style="3" customWidth="1"/>
    <col min="44" max="16384" width="8.85546875" style="3"/>
  </cols>
  <sheetData>
    <row r="1" spans="1:46" ht="9" customHeight="1" x14ac:dyDescent="0.2">
      <c r="A1" s="28"/>
      <c r="B1" s="130"/>
      <c r="C1" s="29"/>
      <c r="D1" s="29"/>
      <c r="E1" s="29"/>
      <c r="F1" s="29"/>
      <c r="G1" s="29"/>
      <c r="H1" s="29"/>
      <c r="I1" s="29"/>
      <c r="J1" s="29"/>
      <c r="K1" s="29"/>
      <c r="L1" s="29"/>
      <c r="M1" s="29"/>
      <c r="N1" s="29"/>
      <c r="O1" s="29"/>
      <c r="P1" s="29"/>
      <c r="Q1" s="29"/>
      <c r="R1" s="29"/>
      <c r="S1" s="29"/>
      <c r="T1" s="73"/>
      <c r="U1" s="1"/>
      <c r="V1" s="1"/>
      <c r="W1" s="2"/>
      <c r="X1" s="74"/>
      <c r="Y1" s="74"/>
      <c r="Z1" s="74"/>
      <c r="AA1" s="74"/>
      <c r="AB1" s="74"/>
      <c r="AC1" s="30"/>
      <c r="AD1" s="1"/>
      <c r="AE1" s="1"/>
      <c r="AF1" s="74"/>
      <c r="AG1" s="74"/>
      <c r="AH1" s="74"/>
      <c r="AI1" s="74"/>
      <c r="AJ1" s="74"/>
      <c r="AK1" s="74"/>
      <c r="AL1" s="75"/>
      <c r="AM1" s="31"/>
      <c r="AN1" s="86"/>
    </row>
    <row r="2" spans="1:46" ht="13.35" customHeight="1" x14ac:dyDescent="0.2">
      <c r="A2" s="33"/>
      <c r="B2" s="131"/>
      <c r="C2" s="32"/>
      <c r="D2" s="32"/>
      <c r="E2" s="77" t="s">
        <v>13</v>
      </c>
      <c r="F2" s="32"/>
      <c r="G2" s="32"/>
      <c r="H2" s="32"/>
      <c r="I2" s="32"/>
      <c r="J2" s="32"/>
      <c r="K2" s="32"/>
      <c r="L2" s="32"/>
      <c r="M2" s="32"/>
      <c r="N2" s="32"/>
      <c r="O2" s="32"/>
      <c r="P2" s="32"/>
      <c r="Q2" s="32"/>
      <c r="R2" s="32"/>
      <c r="S2" s="32"/>
      <c r="T2" s="78"/>
      <c r="U2" s="25"/>
      <c r="V2" s="25"/>
      <c r="W2" s="76"/>
      <c r="X2" s="76"/>
      <c r="Y2" s="7"/>
      <c r="Z2" s="7"/>
      <c r="AA2" s="76"/>
      <c r="AB2" s="76"/>
      <c r="AC2" s="7"/>
      <c r="AD2" s="76"/>
      <c r="AE2" s="76"/>
      <c r="AF2" s="76"/>
      <c r="AG2" s="76"/>
      <c r="AH2" s="76"/>
      <c r="AI2" s="76"/>
      <c r="AJ2" s="76"/>
      <c r="AK2" s="76"/>
      <c r="AL2" s="76"/>
      <c r="AM2" s="79"/>
      <c r="AN2" s="87"/>
    </row>
    <row r="3" spans="1:46" ht="9" customHeight="1" x14ac:dyDescent="0.2">
      <c r="A3" s="33"/>
      <c r="B3" s="131"/>
      <c r="C3" s="34"/>
      <c r="D3" s="34"/>
      <c r="E3" s="34"/>
      <c r="F3" s="34"/>
      <c r="G3" s="34"/>
      <c r="H3" s="34"/>
      <c r="I3" s="34"/>
      <c r="J3" s="34"/>
      <c r="K3" s="34"/>
      <c r="L3" s="34"/>
      <c r="M3" s="34"/>
      <c r="N3" s="34"/>
      <c r="O3" s="34"/>
      <c r="P3" s="34"/>
      <c r="Q3" s="34"/>
      <c r="R3" s="34"/>
      <c r="S3" s="34"/>
      <c r="T3" s="35"/>
      <c r="U3" s="8"/>
      <c r="V3" s="8"/>
      <c r="W3" s="8"/>
      <c r="X3" s="9"/>
      <c r="Y3" s="9"/>
      <c r="Z3" s="9"/>
      <c r="AA3" s="9"/>
      <c r="AB3" s="9"/>
      <c r="AC3" s="9"/>
      <c r="AD3" s="9"/>
      <c r="AE3" s="9"/>
      <c r="AF3" s="9"/>
      <c r="AG3" s="9"/>
      <c r="AH3" s="9"/>
      <c r="AI3" s="9"/>
      <c r="AJ3" s="9"/>
      <c r="AK3" s="9"/>
      <c r="AL3" s="9"/>
      <c r="AM3" s="27"/>
      <c r="AN3" s="160"/>
    </row>
    <row r="4" spans="1:46" x14ac:dyDescent="0.2">
      <c r="A4" s="310">
        <v>1</v>
      </c>
      <c r="B4" s="132" t="s">
        <v>182</v>
      </c>
      <c r="C4" s="836" t="s">
        <v>632</v>
      </c>
      <c r="D4" s="853"/>
      <c r="E4" s="853"/>
      <c r="F4" s="853"/>
      <c r="G4" s="853"/>
      <c r="H4" s="853"/>
      <c r="I4" s="853"/>
      <c r="J4" s="853"/>
      <c r="K4" s="853"/>
      <c r="L4" s="853"/>
      <c r="M4" s="853"/>
      <c r="N4" s="853"/>
      <c r="O4" s="853"/>
      <c r="P4" s="853"/>
      <c r="Q4" s="853"/>
      <c r="R4" s="853"/>
      <c r="S4" s="853"/>
      <c r="T4" s="791"/>
      <c r="U4" s="722" t="s">
        <v>661</v>
      </c>
      <c r="V4" s="723"/>
      <c r="W4" s="723"/>
      <c r="X4" s="723"/>
      <c r="Y4" s="723"/>
      <c r="Z4" s="723"/>
      <c r="AA4" s="723"/>
      <c r="AB4" s="723"/>
      <c r="AC4" s="723"/>
      <c r="AD4" s="723"/>
      <c r="AE4" s="723"/>
      <c r="AF4" s="723"/>
      <c r="AG4" s="723"/>
      <c r="AH4" s="723"/>
      <c r="AI4" s="723"/>
      <c r="AJ4" s="723"/>
      <c r="AK4" s="723"/>
      <c r="AL4" s="723"/>
      <c r="AM4" s="724"/>
      <c r="AN4" s="132" t="s">
        <v>7</v>
      </c>
      <c r="AP4" s="341"/>
      <c r="AQ4" s="149"/>
    </row>
    <row r="5" spans="1:46" x14ac:dyDescent="0.2">
      <c r="A5" s="114">
        <f t="shared" ref="A5:A20" si="0">A4+1</f>
        <v>2</v>
      </c>
      <c r="B5" s="87"/>
      <c r="C5" s="100" t="s">
        <v>633</v>
      </c>
      <c r="D5" s="100"/>
      <c r="E5" s="95"/>
      <c r="F5" s="95"/>
      <c r="G5" s="95"/>
      <c r="H5" s="95"/>
      <c r="I5" s="95"/>
      <c r="J5" s="95"/>
      <c r="K5" s="95"/>
      <c r="L5" s="95"/>
      <c r="M5" s="95"/>
      <c r="N5" s="95"/>
      <c r="O5" s="95"/>
      <c r="P5" s="95"/>
      <c r="Q5" s="5"/>
      <c r="R5" s="815"/>
      <c r="S5" s="815"/>
      <c r="T5" s="319"/>
      <c r="U5" s="4"/>
      <c r="V5" s="178" t="s">
        <v>843</v>
      </c>
      <c r="W5" s="4"/>
      <c r="X5" s="4"/>
      <c r="Y5" s="4"/>
      <c r="Z5" s="4"/>
      <c r="AA5" s="4"/>
      <c r="AB5" s="4"/>
      <c r="AC5" s="4"/>
      <c r="AD5" s="4"/>
      <c r="AE5" s="4"/>
      <c r="AF5" s="4"/>
      <c r="AG5" s="118"/>
      <c r="AH5" s="4"/>
      <c r="AI5" s="339"/>
      <c r="AL5" s="358"/>
      <c r="AM5" s="13"/>
      <c r="AN5" s="87"/>
      <c r="AP5" s="293"/>
      <c r="AQ5" s="95"/>
      <c r="AR5" s="95"/>
    </row>
    <row r="6" spans="1:46" x14ac:dyDescent="0.2">
      <c r="A6" s="114">
        <f t="shared" si="0"/>
        <v>3</v>
      </c>
      <c r="B6" s="134"/>
      <c r="C6" s="100" t="s">
        <v>765</v>
      </c>
      <c r="D6" s="100"/>
      <c r="E6" s="95"/>
      <c r="F6" s="95"/>
      <c r="G6" s="95"/>
      <c r="H6" s="95"/>
      <c r="I6" s="95"/>
      <c r="J6" s="95"/>
      <c r="K6" s="95"/>
      <c r="L6" s="95"/>
      <c r="M6" s="95"/>
      <c r="N6" s="95"/>
      <c r="O6" s="95"/>
      <c r="P6" s="95"/>
      <c r="Q6" s="5"/>
      <c r="R6" s="5"/>
      <c r="S6" s="5"/>
      <c r="T6" s="24"/>
      <c r="AF6" s="559" t="s">
        <v>844</v>
      </c>
      <c r="AJ6" s="794"/>
      <c r="AK6" s="794"/>
      <c r="AN6" s="134"/>
      <c r="AP6" s="100"/>
      <c r="AQ6" s="95"/>
      <c r="AR6" s="100"/>
    </row>
    <row r="7" spans="1:46" x14ac:dyDescent="0.2">
      <c r="A7" s="114">
        <f t="shared" si="0"/>
        <v>4</v>
      </c>
      <c r="B7" s="134"/>
      <c r="C7" s="259"/>
      <c r="D7" s="100" t="s">
        <v>634</v>
      </c>
      <c r="E7" s="95"/>
      <c r="F7" s="95"/>
      <c r="G7" s="95"/>
      <c r="H7" s="95"/>
      <c r="I7" s="95"/>
      <c r="J7" s="95"/>
      <c r="K7" s="95"/>
      <c r="L7" s="95"/>
      <c r="M7" s="95"/>
      <c r="N7" s="95"/>
      <c r="O7" s="95"/>
      <c r="P7" s="95"/>
      <c r="Q7" s="5"/>
      <c r="R7" s="856"/>
      <c r="S7" s="856"/>
      <c r="T7" s="22"/>
      <c r="U7" s="122"/>
      <c r="V7" s="178" t="s">
        <v>842</v>
      </c>
      <c r="W7" s="122"/>
      <c r="X7" s="122"/>
      <c r="Y7" s="23"/>
      <c r="Z7" s="23"/>
      <c r="AA7" s="23"/>
      <c r="AB7" s="23"/>
      <c r="AC7" s="23"/>
      <c r="AD7" s="23"/>
      <c r="AE7" s="23"/>
      <c r="AF7" s="4"/>
      <c r="AG7" s="118"/>
      <c r="AH7" s="4"/>
      <c r="AI7" s="339"/>
      <c r="AJ7" s="339"/>
      <c r="AK7" s="359"/>
      <c r="AL7" s="359"/>
      <c r="AM7" s="13"/>
      <c r="AN7" s="134"/>
      <c r="AP7" s="100"/>
      <c r="AQ7" s="95"/>
      <c r="AR7" s="95"/>
    </row>
    <row r="8" spans="1:46" ht="13.35" customHeight="1" x14ac:dyDescent="0.2">
      <c r="A8" s="114">
        <f t="shared" si="0"/>
        <v>5</v>
      </c>
      <c r="B8" s="134"/>
      <c r="C8" s="259"/>
      <c r="D8" s="100" t="s">
        <v>635</v>
      </c>
      <c r="E8" s="95"/>
      <c r="F8" s="95"/>
      <c r="G8" s="95"/>
      <c r="H8" s="95"/>
      <c r="I8" s="95"/>
      <c r="J8" s="95"/>
      <c r="K8" s="95"/>
      <c r="L8" s="95"/>
      <c r="M8" s="95"/>
      <c r="N8" s="95"/>
      <c r="O8" s="95"/>
      <c r="P8" s="95"/>
      <c r="Q8" s="5"/>
      <c r="R8" s="5"/>
      <c r="S8" s="5"/>
      <c r="T8" s="22"/>
      <c r="U8" s="4"/>
      <c r="V8" s="117"/>
      <c r="W8" s="854"/>
      <c r="X8" s="854"/>
      <c r="Y8" s="854"/>
      <c r="Z8" s="854"/>
      <c r="AA8" s="854"/>
      <c r="AB8" s="854"/>
      <c r="AC8" s="854"/>
      <c r="AD8" s="854"/>
      <c r="AE8" s="854"/>
      <c r="AF8" s="854"/>
      <c r="AG8" s="854"/>
      <c r="AH8" s="854"/>
      <c r="AI8" s="854"/>
      <c r="AJ8" s="854"/>
      <c r="AK8" s="854"/>
      <c r="AL8" s="359"/>
      <c r="AM8" s="13"/>
      <c r="AN8" s="134"/>
      <c r="AP8" s="293"/>
      <c r="AQ8" s="95"/>
      <c r="AR8" s="95"/>
      <c r="AS8" s="4"/>
      <c r="AT8" s="4"/>
    </row>
    <row r="9" spans="1:46" x14ac:dyDescent="0.2">
      <c r="A9" s="114">
        <f t="shared" si="0"/>
        <v>6</v>
      </c>
      <c r="B9" s="134"/>
      <c r="C9" s="259"/>
      <c r="D9" s="117"/>
      <c r="E9" s="854"/>
      <c r="F9" s="854"/>
      <c r="G9" s="854"/>
      <c r="H9" s="854"/>
      <c r="I9" s="854"/>
      <c r="J9" s="854"/>
      <c r="K9" s="854"/>
      <c r="L9" s="854"/>
      <c r="M9" s="854"/>
      <c r="N9" s="854"/>
      <c r="O9" s="854"/>
      <c r="P9" s="854"/>
      <c r="Q9" s="854"/>
      <c r="R9" s="854"/>
      <c r="S9" s="854"/>
      <c r="T9" s="22"/>
      <c r="U9" s="11"/>
      <c r="V9" s="178" t="s">
        <v>686</v>
      </c>
      <c r="W9" s="4"/>
      <c r="X9" s="4"/>
      <c r="Y9" s="4"/>
      <c r="Z9" s="4"/>
      <c r="AA9" s="4"/>
      <c r="AB9" s="4"/>
      <c r="AC9" s="4"/>
      <c r="AD9" s="4"/>
      <c r="AE9" s="5"/>
      <c r="AF9" s="4"/>
      <c r="AG9" s="149"/>
      <c r="AH9" s="781"/>
      <c r="AI9" s="781"/>
      <c r="AJ9" s="781"/>
      <c r="AK9" s="781"/>
      <c r="AL9" s="359"/>
      <c r="AM9" s="13"/>
      <c r="AN9" s="134"/>
    </row>
    <row r="10" spans="1:46" x14ac:dyDescent="0.2">
      <c r="A10" s="114">
        <f t="shared" si="0"/>
        <v>7</v>
      </c>
      <c r="B10" s="134"/>
      <c r="C10" s="259"/>
      <c r="D10" s="100" t="s">
        <v>636</v>
      </c>
      <c r="E10" s="100"/>
      <c r="F10" s="117"/>
      <c r="G10" s="117"/>
      <c r="H10" s="117"/>
      <c r="I10" s="117"/>
      <c r="J10" s="117"/>
      <c r="K10" s="117"/>
      <c r="L10" s="117" t="s">
        <v>738</v>
      </c>
      <c r="M10" s="117"/>
      <c r="N10" s="117"/>
      <c r="O10" s="117"/>
      <c r="P10" s="117"/>
      <c r="Q10" s="5"/>
      <c r="R10" s="794"/>
      <c r="S10" s="794"/>
      <c r="T10" s="184"/>
      <c r="AN10" s="134"/>
    </row>
    <row r="11" spans="1:46" x14ac:dyDescent="0.2">
      <c r="A11" s="114">
        <f t="shared" si="0"/>
        <v>8</v>
      </c>
      <c r="B11" s="134"/>
      <c r="C11" s="259"/>
      <c r="D11" s="100" t="s">
        <v>634</v>
      </c>
      <c r="E11" s="117"/>
      <c r="F11" s="95"/>
      <c r="G11" s="95"/>
      <c r="H11" s="95"/>
      <c r="I11" s="95"/>
      <c r="J11" s="95"/>
      <c r="K11" s="95"/>
      <c r="L11" s="104"/>
      <c r="M11" s="104"/>
      <c r="N11" s="104"/>
      <c r="O11" s="104"/>
      <c r="P11" s="104"/>
      <c r="Q11" s="98"/>
      <c r="R11" s="851"/>
      <c r="S11" s="851"/>
      <c r="T11" s="22"/>
      <c r="U11" s="722" t="s">
        <v>731</v>
      </c>
      <c r="V11" s="723"/>
      <c r="W11" s="723"/>
      <c r="X11" s="723"/>
      <c r="Y11" s="723"/>
      <c r="Z11" s="723"/>
      <c r="AA11" s="723"/>
      <c r="AB11" s="723"/>
      <c r="AC11" s="723"/>
      <c r="AD11" s="723"/>
      <c r="AE11" s="723"/>
      <c r="AF11" s="723"/>
      <c r="AG11" s="723"/>
      <c r="AH11" s="723"/>
      <c r="AI11" s="723"/>
      <c r="AJ11" s="723"/>
      <c r="AK11" s="723"/>
      <c r="AL11" s="723"/>
      <c r="AM11" s="724"/>
      <c r="AN11" s="134"/>
    </row>
    <row r="12" spans="1:46" x14ac:dyDescent="0.2">
      <c r="A12" s="114">
        <f t="shared" si="0"/>
        <v>9</v>
      </c>
      <c r="B12" s="134"/>
      <c r="C12" s="355"/>
      <c r="D12" s="100" t="s">
        <v>635</v>
      </c>
      <c r="E12" s="98"/>
      <c r="F12" s="98"/>
      <c r="G12" s="98"/>
      <c r="H12" s="98"/>
      <c r="I12" s="98"/>
      <c r="J12" s="98"/>
      <c r="K12" s="98"/>
      <c r="L12" s="117"/>
      <c r="M12" s="117"/>
      <c r="N12" s="117"/>
      <c r="O12" s="117"/>
      <c r="P12" s="98"/>
      <c r="Q12" s="98"/>
      <c r="R12" s="98"/>
      <c r="S12" s="5"/>
      <c r="T12" s="22"/>
      <c r="U12" s="95"/>
      <c r="V12" s="100" t="s">
        <v>662</v>
      </c>
      <c r="W12" s="117"/>
      <c r="X12" s="343"/>
      <c r="Y12" s="5"/>
      <c r="Z12" s="5"/>
      <c r="AA12" s="5"/>
      <c r="AB12" s="4"/>
      <c r="AC12" s="4"/>
      <c r="AD12" s="4"/>
      <c r="AE12" s="4"/>
      <c r="AF12" s="4"/>
      <c r="AG12" s="178"/>
      <c r="AH12" s="4"/>
      <c r="AI12" s="339"/>
      <c r="AJ12" s="815"/>
      <c r="AK12" s="815"/>
      <c r="AL12" s="359"/>
      <c r="AM12" s="13"/>
      <c r="AN12" s="134"/>
    </row>
    <row r="13" spans="1:46" x14ac:dyDescent="0.2">
      <c r="A13" s="114">
        <f t="shared" si="0"/>
        <v>10</v>
      </c>
      <c r="B13" s="134"/>
      <c r="C13" s="299"/>
      <c r="D13" s="183"/>
      <c r="E13" s="854"/>
      <c r="F13" s="854"/>
      <c r="G13" s="854"/>
      <c r="H13" s="854"/>
      <c r="I13" s="854"/>
      <c r="J13" s="854"/>
      <c r="K13" s="854"/>
      <c r="L13" s="854"/>
      <c r="M13" s="854"/>
      <c r="N13" s="854"/>
      <c r="O13" s="854"/>
      <c r="P13" s="854"/>
      <c r="Q13" s="854"/>
      <c r="R13" s="854"/>
      <c r="S13" s="854"/>
      <c r="T13" s="99"/>
      <c r="U13" s="21"/>
      <c r="V13" s="100" t="s">
        <v>663</v>
      </c>
      <c r="W13" s="117"/>
      <c r="X13" s="117"/>
      <c r="Y13" s="4"/>
      <c r="Z13" s="4"/>
      <c r="AA13" s="97"/>
      <c r="AB13" s="4"/>
      <c r="AC13" s="4"/>
      <c r="AD13" s="4"/>
      <c r="AE13" s="4"/>
      <c r="AF13" s="4" t="s">
        <v>728</v>
      </c>
      <c r="AG13" s="178"/>
      <c r="AH13" s="354"/>
      <c r="AI13" s="339"/>
      <c r="AJ13" s="794"/>
      <c r="AK13" s="794"/>
      <c r="AL13" s="359"/>
      <c r="AM13" s="13"/>
      <c r="AN13" s="134"/>
    </row>
    <row r="14" spans="1:46" x14ac:dyDescent="0.2">
      <c r="A14" s="114">
        <f t="shared" si="0"/>
        <v>11</v>
      </c>
      <c r="B14" s="134"/>
      <c r="C14" s="298"/>
      <c r="D14" s="100" t="s">
        <v>637</v>
      </c>
      <c r="E14" s="104"/>
      <c r="F14" s="95"/>
      <c r="G14" s="95"/>
      <c r="H14" s="95"/>
      <c r="I14" s="95"/>
      <c r="J14" s="95"/>
      <c r="K14" s="104"/>
      <c r="L14" s="117" t="s">
        <v>739</v>
      </c>
      <c r="M14" s="471"/>
      <c r="N14" s="471"/>
      <c r="O14" s="471"/>
      <c r="P14" s="471"/>
      <c r="Q14" s="471"/>
      <c r="R14" s="794"/>
      <c r="S14" s="794"/>
      <c r="T14" s="22"/>
      <c r="U14" s="11"/>
      <c r="V14" s="100" t="s">
        <v>664</v>
      </c>
      <c r="W14" s="117"/>
      <c r="X14" s="117"/>
      <c r="Y14" s="4"/>
      <c r="Z14" s="4"/>
      <c r="AA14" s="4"/>
      <c r="AB14" s="4"/>
      <c r="AC14" s="4"/>
      <c r="AD14" s="4"/>
      <c r="AE14" s="4"/>
      <c r="AF14" s="4" t="s">
        <v>732</v>
      </c>
      <c r="AG14" s="178"/>
      <c r="AH14" s="354"/>
      <c r="AI14" s="339"/>
      <c r="AJ14" s="794"/>
      <c r="AK14" s="794"/>
      <c r="AL14" s="359"/>
      <c r="AM14" s="13"/>
      <c r="AN14" s="134"/>
    </row>
    <row r="15" spans="1:46" x14ac:dyDescent="0.2">
      <c r="A15" s="114">
        <f t="shared" si="0"/>
        <v>12</v>
      </c>
      <c r="B15" s="134"/>
      <c r="C15" s="180"/>
      <c r="D15" s="100" t="s">
        <v>634</v>
      </c>
      <c r="E15" s="117"/>
      <c r="F15" s="95"/>
      <c r="G15" s="95"/>
      <c r="H15" s="95"/>
      <c r="I15" s="95"/>
      <c r="J15" s="95"/>
      <c r="K15" s="95"/>
      <c r="L15" s="104"/>
      <c r="M15" s="104"/>
      <c r="N15" s="104"/>
      <c r="O15" s="104"/>
      <c r="P15" s="104"/>
      <c r="Q15" s="98"/>
      <c r="R15" s="851"/>
      <c r="S15" s="851"/>
      <c r="T15" s="320"/>
      <c r="U15" s="92"/>
      <c r="V15" s="178"/>
      <c r="W15" s="117"/>
      <c r="X15" s="343"/>
      <c r="Y15" s="5"/>
      <c r="Z15" s="5"/>
      <c r="AA15" s="5"/>
      <c r="AB15" s="4"/>
      <c r="AC15" s="4"/>
      <c r="AD15" s="4"/>
      <c r="AE15" s="4"/>
      <c r="AF15" s="4"/>
      <c r="AG15" s="191"/>
      <c r="AH15" s="354"/>
      <c r="AI15" s="339"/>
      <c r="AJ15" s="339"/>
      <c r="AK15" s="359"/>
      <c r="AL15" s="359"/>
      <c r="AM15" s="13"/>
      <c r="AN15" s="134"/>
    </row>
    <row r="16" spans="1:46" x14ac:dyDescent="0.2">
      <c r="A16" s="114">
        <f t="shared" si="0"/>
        <v>13</v>
      </c>
      <c r="B16" s="134"/>
      <c r="D16" s="100" t="s">
        <v>635</v>
      </c>
      <c r="E16" s="98"/>
      <c r="F16" s="98"/>
      <c r="G16" s="98"/>
      <c r="H16" s="98"/>
      <c r="I16" s="98"/>
      <c r="J16" s="98"/>
      <c r="K16" s="98"/>
      <c r="L16" s="117"/>
      <c r="M16" s="117"/>
      <c r="N16" s="117"/>
      <c r="O16" s="117"/>
      <c r="P16" s="98"/>
      <c r="Q16" s="98"/>
      <c r="R16" s="98"/>
      <c r="S16" s="5"/>
      <c r="T16" s="22"/>
      <c r="U16" s="722" t="s">
        <v>823</v>
      </c>
      <c r="V16" s="723"/>
      <c r="W16" s="723"/>
      <c r="X16" s="723"/>
      <c r="Y16" s="723"/>
      <c r="Z16" s="723"/>
      <c r="AA16" s="723"/>
      <c r="AB16" s="723"/>
      <c r="AC16" s="723"/>
      <c r="AD16" s="723"/>
      <c r="AE16" s="723"/>
      <c r="AF16" s="723"/>
      <c r="AG16" s="723"/>
      <c r="AH16" s="723"/>
      <c r="AI16" s="723"/>
      <c r="AJ16" s="723"/>
      <c r="AK16" s="723"/>
      <c r="AL16" s="723"/>
      <c r="AM16" s="724"/>
      <c r="AN16" s="134"/>
    </row>
    <row r="17" spans="1:40" x14ac:dyDescent="0.2">
      <c r="A17" s="114">
        <f t="shared" si="0"/>
        <v>14</v>
      </c>
      <c r="B17" s="134"/>
      <c r="D17" s="183"/>
      <c r="E17" s="854"/>
      <c r="F17" s="854"/>
      <c r="G17" s="854"/>
      <c r="H17" s="854"/>
      <c r="I17" s="854"/>
      <c r="J17" s="854"/>
      <c r="K17" s="854"/>
      <c r="L17" s="854"/>
      <c r="M17" s="854"/>
      <c r="N17" s="854"/>
      <c r="O17" s="854"/>
      <c r="P17" s="854"/>
      <c r="Q17" s="854"/>
      <c r="R17" s="854"/>
      <c r="S17" s="854"/>
      <c r="T17" s="22"/>
      <c r="U17" s="465"/>
      <c r="V17" s="100" t="s">
        <v>665</v>
      </c>
      <c r="W17" s="117"/>
      <c r="X17" s="117"/>
      <c r="Y17" s="4"/>
      <c r="Z17" s="4"/>
      <c r="AA17" s="4"/>
      <c r="AB17" s="4"/>
      <c r="AC17" s="4"/>
      <c r="AD17" s="4"/>
      <c r="AE17" s="178"/>
      <c r="AF17" s="4"/>
      <c r="AG17" s="118"/>
      <c r="AH17" s="118"/>
      <c r="AI17" s="119"/>
      <c r="AJ17" s="815"/>
      <c r="AK17" s="815"/>
      <c r="AL17" s="339"/>
      <c r="AM17" s="13"/>
      <c r="AN17" s="134"/>
    </row>
    <row r="18" spans="1:40" x14ac:dyDescent="0.2">
      <c r="A18" s="114">
        <f t="shared" si="0"/>
        <v>15</v>
      </c>
      <c r="B18" s="134"/>
      <c r="C18" s="561" t="s">
        <v>766</v>
      </c>
      <c r="T18" s="83"/>
      <c r="U18" s="466"/>
      <c r="V18" s="100" t="s">
        <v>691</v>
      </c>
      <c r="W18" s="117"/>
      <c r="X18" s="117"/>
      <c r="Y18" s="4"/>
      <c r="Z18" s="4"/>
      <c r="AA18" s="4"/>
      <c r="AB18" s="4"/>
      <c r="AC18" s="4"/>
      <c r="AD18" s="4"/>
      <c r="AE18" s="178"/>
      <c r="AF18" s="4"/>
      <c r="AG18" s="191"/>
      <c r="AH18" s="354"/>
      <c r="AI18" s="339"/>
      <c r="AJ18" s="851"/>
      <c r="AK18" s="851"/>
      <c r="AL18" s="339"/>
      <c r="AM18" s="13"/>
      <c r="AN18" s="134"/>
    </row>
    <row r="19" spans="1:40" x14ac:dyDescent="0.2">
      <c r="A19" s="114">
        <f t="shared" si="0"/>
        <v>16</v>
      </c>
      <c r="B19" s="134"/>
      <c r="D19" s="100" t="s">
        <v>689</v>
      </c>
      <c r="E19" s="104"/>
      <c r="F19" s="5"/>
      <c r="G19" s="5"/>
      <c r="H19" s="5"/>
      <c r="I19" s="5"/>
      <c r="J19" s="5"/>
      <c r="K19" s="287"/>
      <c r="L19" s="287"/>
      <c r="M19" s="97"/>
      <c r="N19" s="97"/>
      <c r="O19" s="97"/>
      <c r="P19" s="97"/>
      <c r="Q19" s="97"/>
      <c r="R19" s="794"/>
      <c r="S19" s="794"/>
      <c r="T19" s="83"/>
      <c r="U19" s="467"/>
      <c r="V19" s="100" t="s">
        <v>666</v>
      </c>
      <c r="W19" s="117"/>
      <c r="X19" s="117"/>
      <c r="Y19" s="4"/>
      <c r="Z19" s="4"/>
      <c r="AA19" s="4"/>
      <c r="AB19" s="4"/>
      <c r="AC19" s="4"/>
      <c r="AD19" s="4"/>
      <c r="AE19" s="178"/>
      <c r="AF19" s="4"/>
      <c r="AG19" s="191"/>
      <c r="AH19" s="354"/>
      <c r="AI19" s="339"/>
      <c r="AJ19" s="857"/>
      <c r="AK19" s="857"/>
      <c r="AL19" s="339"/>
      <c r="AM19" s="13"/>
      <c r="AN19" s="134"/>
    </row>
    <row r="20" spans="1:40" x14ac:dyDescent="0.2">
      <c r="A20" s="114">
        <f t="shared" si="0"/>
        <v>17</v>
      </c>
      <c r="B20" s="134"/>
      <c r="C20" s="180"/>
      <c r="D20" s="100" t="s">
        <v>638</v>
      </c>
      <c r="E20" s="100"/>
      <c r="F20" s="95"/>
      <c r="G20" s="95"/>
      <c r="H20" s="95"/>
      <c r="I20" s="95"/>
      <c r="J20" s="95"/>
      <c r="K20" s="95"/>
      <c r="L20" s="104"/>
      <c r="M20" s="104"/>
      <c r="N20" s="104"/>
      <c r="O20" s="104"/>
      <c r="P20" s="104"/>
      <c r="Q20" s="95"/>
      <c r="R20" s="851"/>
      <c r="S20" s="851"/>
      <c r="T20" s="83"/>
      <c r="U20" s="467"/>
      <c r="V20" s="100"/>
      <c r="W20" s="117"/>
      <c r="X20" s="117"/>
      <c r="Y20" s="4"/>
      <c r="Z20" s="4"/>
      <c r="AA20" s="4"/>
      <c r="AB20" s="4"/>
      <c r="AC20" s="100" t="s">
        <v>667</v>
      </c>
      <c r="AD20" s="4"/>
      <c r="AE20" s="178"/>
      <c r="AF20" s="4"/>
      <c r="AG20" s="191"/>
      <c r="AH20" s="354"/>
      <c r="AI20" s="339"/>
      <c r="AJ20" s="851"/>
      <c r="AK20" s="851"/>
      <c r="AL20" s="339"/>
      <c r="AM20" s="13"/>
      <c r="AN20" s="134"/>
    </row>
    <row r="21" spans="1:40" x14ac:dyDescent="0.2">
      <c r="A21" s="114">
        <f t="shared" ref="A21:A36" si="1">A20+1</f>
        <v>18</v>
      </c>
      <c r="B21" s="135"/>
      <c r="C21" s="180"/>
      <c r="D21" s="100" t="s">
        <v>639</v>
      </c>
      <c r="E21" s="104"/>
      <c r="F21" s="95"/>
      <c r="G21" s="95"/>
      <c r="H21" s="95"/>
      <c r="I21" s="95"/>
      <c r="J21" s="95"/>
      <c r="K21" s="287"/>
      <c r="L21" s="104"/>
      <c r="M21" s="107"/>
      <c r="N21" s="107"/>
      <c r="O21" s="107"/>
      <c r="P21" s="107"/>
      <c r="Q21" s="107"/>
      <c r="R21" s="851"/>
      <c r="S21" s="851"/>
      <c r="T21" s="83"/>
      <c r="U21" s="95"/>
      <c r="V21" s="100" t="s">
        <v>668</v>
      </c>
      <c r="W21" s="117"/>
      <c r="X21" s="117"/>
      <c r="Y21" s="4"/>
      <c r="Z21" s="4"/>
      <c r="AA21" s="4"/>
      <c r="AB21" s="4"/>
      <c r="AC21" s="4"/>
      <c r="AD21" s="4"/>
      <c r="AE21" s="4"/>
      <c r="AF21" s="4"/>
      <c r="AG21" s="761"/>
      <c r="AH21" s="761"/>
      <c r="AI21" s="761"/>
      <c r="AJ21" s="761"/>
      <c r="AK21" s="761"/>
      <c r="AL21" s="11"/>
      <c r="AM21" s="13"/>
      <c r="AN21" s="135"/>
    </row>
    <row r="22" spans="1:40" ht="12.75" customHeight="1" x14ac:dyDescent="0.2">
      <c r="A22" s="114"/>
      <c r="B22" s="138"/>
      <c r="C22" s="259"/>
      <c r="D22" s="570"/>
      <c r="E22" s="104"/>
      <c r="F22" s="5"/>
      <c r="G22" s="5"/>
      <c r="H22" s="5"/>
      <c r="I22" s="5"/>
      <c r="J22" s="5"/>
      <c r="K22" s="287"/>
      <c r="L22" s="104"/>
      <c r="M22" s="107"/>
      <c r="N22" s="107"/>
      <c r="O22" s="107"/>
      <c r="P22" s="107"/>
      <c r="Q22" s="107"/>
      <c r="R22" s="815"/>
      <c r="S22" s="815"/>
      <c r="T22" s="83"/>
      <c r="U22" s="110"/>
      <c r="V22" s="100" t="s">
        <v>669</v>
      </c>
      <c r="W22" s="117"/>
      <c r="X22" s="117"/>
      <c r="Y22" s="4"/>
      <c r="Z22" s="4"/>
      <c r="AA22" s="4"/>
      <c r="AB22" s="4"/>
      <c r="AC22" s="4"/>
      <c r="AD22" s="4"/>
      <c r="AE22" s="178"/>
      <c r="AF22" s="4"/>
      <c r="AG22" s="118"/>
      <c r="AH22" s="118"/>
      <c r="AI22" s="119"/>
      <c r="AM22" s="13"/>
      <c r="AN22" s="138"/>
    </row>
    <row r="23" spans="1:40" x14ac:dyDescent="0.2">
      <c r="A23" s="114">
        <f>A21+1</f>
        <v>19</v>
      </c>
      <c r="B23" s="134"/>
      <c r="C23" s="318"/>
      <c r="D23" s="100" t="s">
        <v>768</v>
      </c>
      <c r="E23" s="5"/>
      <c r="F23" s="5"/>
      <c r="G23" s="98"/>
      <c r="H23" s="98"/>
      <c r="I23" s="98"/>
      <c r="J23" s="117"/>
      <c r="K23" s="117"/>
      <c r="L23" s="196"/>
      <c r="M23" s="362"/>
      <c r="N23" s="362"/>
      <c r="O23" s="362"/>
      <c r="P23" s="362"/>
      <c r="Q23" s="362"/>
      <c r="R23" s="362"/>
      <c r="S23" s="362"/>
      <c r="T23" s="83"/>
      <c r="U23" s="92"/>
      <c r="V23" s="95"/>
      <c r="W23" s="117"/>
      <c r="X23" s="117"/>
      <c r="Y23" s="4"/>
      <c r="Z23" s="4"/>
      <c r="AA23" s="4"/>
      <c r="AB23" s="4"/>
      <c r="AC23" s="4"/>
      <c r="AD23" s="4"/>
      <c r="AE23" s="178"/>
      <c r="AF23" s="4"/>
      <c r="AG23" s="191"/>
      <c r="AH23" s="354"/>
      <c r="AI23" s="179" t="s">
        <v>670</v>
      </c>
      <c r="AJ23" s="851"/>
      <c r="AK23" s="851"/>
      <c r="AL23" s="289" t="str">
        <f ca="1">Units!B19</f>
        <v>m³/h</v>
      </c>
      <c r="AM23" s="13"/>
      <c r="AN23" s="134"/>
    </row>
    <row r="24" spans="1:40" x14ac:dyDescent="0.2">
      <c r="A24" s="114">
        <f t="shared" si="1"/>
        <v>20</v>
      </c>
      <c r="B24" s="134"/>
      <c r="C24" s="95"/>
      <c r="D24" s="104"/>
      <c r="E24" s="855"/>
      <c r="F24" s="855"/>
      <c r="G24" s="855"/>
      <c r="H24" s="855"/>
      <c r="I24" s="855"/>
      <c r="J24" s="855"/>
      <c r="K24" s="855"/>
      <c r="L24" s="855"/>
      <c r="M24" s="855"/>
      <c r="N24" s="855"/>
      <c r="O24" s="855"/>
      <c r="P24" s="855"/>
      <c r="Q24" s="855"/>
      <c r="R24" s="855"/>
      <c r="S24" s="855"/>
      <c r="T24" s="83"/>
      <c r="U24" s="92"/>
      <c r="W24" s="117"/>
      <c r="X24" s="117"/>
      <c r="Y24" s="4"/>
      <c r="Z24" s="4"/>
      <c r="AA24" s="4"/>
      <c r="AB24" s="4"/>
      <c r="AC24" s="4"/>
      <c r="AD24" s="4"/>
      <c r="AE24" s="178"/>
      <c r="AF24" s="4"/>
      <c r="AG24" s="191"/>
      <c r="AH24" s="354"/>
      <c r="AI24" s="179" t="s">
        <v>671</v>
      </c>
      <c r="AJ24" s="851"/>
      <c r="AK24" s="851"/>
      <c r="AL24" s="289" t="str">
        <f ca="1">Units!B19</f>
        <v>m³/h</v>
      </c>
      <c r="AM24" s="13"/>
      <c r="AN24" s="134"/>
    </row>
    <row r="25" spans="1:40" x14ac:dyDescent="0.2">
      <c r="A25" s="114">
        <f t="shared" si="1"/>
        <v>21</v>
      </c>
      <c r="B25" s="134"/>
      <c r="C25" s="559" t="s">
        <v>767</v>
      </c>
      <c r="T25" s="83"/>
      <c r="U25" s="92"/>
      <c r="V25" s="100" t="s">
        <v>672</v>
      </c>
      <c r="W25" s="117"/>
      <c r="X25" s="117"/>
      <c r="Y25" s="4"/>
      <c r="Z25" s="4"/>
      <c r="AA25" s="4"/>
      <c r="AB25" s="4"/>
      <c r="AC25" s="4"/>
      <c r="AD25" s="4"/>
      <c r="AE25" s="178"/>
      <c r="AF25" s="4"/>
      <c r="AG25" s="191"/>
      <c r="AH25" s="354"/>
      <c r="AI25" s="339"/>
      <c r="AJ25" s="851"/>
      <c r="AK25" s="851"/>
      <c r="AL25" s="289" t="str">
        <f ca="1">Units!B19</f>
        <v>m³/h</v>
      </c>
      <c r="AM25" s="13"/>
      <c r="AN25" s="134"/>
    </row>
    <row r="26" spans="1:40" ht="13.35" customHeight="1" x14ac:dyDescent="0.2">
      <c r="A26" s="114">
        <f t="shared" si="1"/>
        <v>22</v>
      </c>
      <c r="B26" s="134"/>
      <c r="C26" s="363"/>
      <c r="D26" s="100" t="s">
        <v>690</v>
      </c>
      <c r="E26" s="5"/>
      <c r="F26" s="5"/>
      <c r="G26" s="5"/>
      <c r="H26" s="98"/>
      <c r="I26" s="98"/>
      <c r="J26" s="98"/>
      <c r="K26" s="98"/>
      <c r="L26" s="196"/>
      <c r="M26" s="362"/>
      <c r="N26" s="362"/>
      <c r="O26" s="362"/>
      <c r="P26" s="362"/>
      <c r="Q26" s="362"/>
      <c r="R26" s="794"/>
      <c r="S26" s="794"/>
      <c r="T26" s="83"/>
      <c r="U26" s="92"/>
      <c r="V26" s="100" t="s">
        <v>673</v>
      </c>
      <c r="W26" s="117"/>
      <c r="X26" s="117"/>
      <c r="Y26" s="4"/>
      <c r="Z26" s="4"/>
      <c r="AA26" s="4"/>
      <c r="AB26" s="4"/>
      <c r="AC26" s="4"/>
      <c r="AD26" s="19"/>
      <c r="AE26" s="19"/>
      <c r="AF26" s="19"/>
      <c r="AG26" s="19"/>
      <c r="AH26" s="95"/>
      <c r="AI26" s="339"/>
      <c r="AJ26" s="761"/>
      <c r="AK26" s="761"/>
      <c r="AL26" s="339"/>
      <c r="AM26" s="13"/>
      <c r="AN26" s="134"/>
    </row>
    <row r="27" spans="1:40" x14ac:dyDescent="0.2">
      <c r="A27" s="114">
        <f t="shared" si="1"/>
        <v>23</v>
      </c>
      <c r="B27" s="134"/>
      <c r="C27" s="26"/>
      <c r="D27" s="100" t="s">
        <v>640</v>
      </c>
      <c r="R27" s="815"/>
      <c r="S27" s="815"/>
      <c r="T27" s="83"/>
      <c r="U27" s="92"/>
      <c r="W27" s="344" t="s">
        <v>209</v>
      </c>
      <c r="X27" s="344"/>
      <c r="Y27" s="340"/>
      <c r="Z27" s="340"/>
      <c r="AA27" s="340"/>
      <c r="AB27" s="340"/>
      <c r="AC27" s="851"/>
      <c r="AD27" s="851"/>
      <c r="AE27" s="851"/>
      <c r="AF27" s="851"/>
      <c r="AG27" s="851"/>
      <c r="AH27" s="851"/>
      <c r="AI27" s="851"/>
      <c r="AJ27" s="851"/>
      <c r="AK27" s="851"/>
      <c r="AL27" s="339"/>
      <c r="AM27" s="83"/>
      <c r="AN27" s="134"/>
    </row>
    <row r="28" spans="1:40" x14ac:dyDescent="0.2">
      <c r="A28" s="114">
        <f t="shared" si="1"/>
        <v>24</v>
      </c>
      <c r="B28" s="134"/>
      <c r="C28" s="98"/>
      <c r="E28" s="475" t="s">
        <v>638</v>
      </c>
      <c r="F28" s="364"/>
      <c r="G28" s="364"/>
      <c r="H28" s="364"/>
      <c r="I28" s="364"/>
      <c r="J28" s="364"/>
      <c r="K28" s="364"/>
      <c r="L28" s="364"/>
      <c r="M28" s="364"/>
      <c r="N28" s="364"/>
      <c r="O28" s="364"/>
      <c r="P28" s="364"/>
      <c r="Q28" s="364"/>
      <c r="R28" s="851"/>
      <c r="S28" s="851"/>
      <c r="T28" s="83"/>
      <c r="U28" s="92"/>
      <c r="V28" s="100" t="s">
        <v>674</v>
      </c>
      <c r="W28" s="344"/>
      <c r="X28" s="344"/>
      <c r="Y28" s="340"/>
      <c r="Z28" s="340"/>
      <c r="AA28" s="340"/>
      <c r="AB28" s="340"/>
      <c r="AC28" s="4"/>
      <c r="AD28" s="18"/>
      <c r="AE28" s="178"/>
      <c r="AF28" s="19"/>
      <c r="AG28" s="18"/>
      <c r="AH28" s="4"/>
      <c r="AI28" s="4"/>
      <c r="AJ28" s="761"/>
      <c r="AK28" s="761"/>
      <c r="AL28" s="4"/>
      <c r="AM28" s="83"/>
      <c r="AN28" s="134"/>
    </row>
    <row r="29" spans="1:40" x14ac:dyDescent="0.2">
      <c r="A29" s="114">
        <f t="shared" si="1"/>
        <v>25</v>
      </c>
      <c r="B29" s="134"/>
      <c r="C29" s="26"/>
      <c r="D29" s="100" t="s">
        <v>641</v>
      </c>
      <c r="E29" s="4"/>
      <c r="F29" s="4"/>
      <c r="G29" s="4"/>
      <c r="H29" s="4"/>
      <c r="I29" s="4"/>
      <c r="J29" s="4"/>
      <c r="K29" s="4"/>
      <c r="L29" s="4"/>
      <c r="M29" s="4"/>
      <c r="N29" s="4"/>
      <c r="O29" s="98"/>
      <c r="P29" s="98"/>
      <c r="Q29" s="98"/>
      <c r="R29" s="815"/>
      <c r="S29" s="815"/>
      <c r="T29" s="83"/>
      <c r="U29" s="111"/>
      <c r="V29" s="117"/>
      <c r="W29" s="117"/>
      <c r="X29" s="117"/>
      <c r="Y29" s="4"/>
      <c r="Z29" s="4"/>
      <c r="AA29" s="4"/>
      <c r="AB29" s="4"/>
      <c r="AC29" s="4"/>
      <c r="AD29" s="4"/>
      <c r="AE29" s="178"/>
      <c r="AF29" s="4"/>
      <c r="AG29" s="4"/>
      <c r="AH29" s="4"/>
      <c r="AI29" s="4"/>
      <c r="AJ29" s="4"/>
      <c r="AK29" s="4"/>
      <c r="AL29" s="4"/>
      <c r="AM29" s="83"/>
      <c r="AN29" s="134"/>
    </row>
    <row r="30" spans="1:40" ht="13.35" customHeight="1" x14ac:dyDescent="0.2">
      <c r="A30" s="114">
        <f t="shared" si="1"/>
        <v>26</v>
      </c>
      <c r="B30" s="134"/>
      <c r="C30" s="4"/>
      <c r="E30" s="475" t="s">
        <v>644</v>
      </c>
      <c r="F30" s="122"/>
      <c r="G30" s="122"/>
      <c r="H30" s="122"/>
      <c r="I30" s="122"/>
      <c r="J30" s="122"/>
      <c r="K30" s="122"/>
      <c r="L30" s="122"/>
      <c r="M30" s="122"/>
      <c r="N30" s="18"/>
      <c r="O30" s="18"/>
      <c r="P30" s="339"/>
      <c r="Q30" s="339"/>
      <c r="R30" s="851"/>
      <c r="S30" s="851"/>
      <c r="T30" s="83"/>
      <c r="U30" s="722" t="s">
        <v>675</v>
      </c>
      <c r="V30" s="723"/>
      <c r="W30" s="723"/>
      <c r="X30" s="723"/>
      <c r="Y30" s="723"/>
      <c r="Z30" s="723"/>
      <c r="AA30" s="723"/>
      <c r="AB30" s="723"/>
      <c r="AC30" s="723"/>
      <c r="AD30" s="723"/>
      <c r="AE30" s="723"/>
      <c r="AF30" s="723"/>
      <c r="AG30" s="723"/>
      <c r="AH30" s="723"/>
      <c r="AI30" s="723"/>
      <c r="AJ30" s="723"/>
      <c r="AK30" s="723"/>
      <c r="AL30" s="723"/>
      <c r="AM30" s="724"/>
      <c r="AN30" s="134"/>
    </row>
    <row r="31" spans="1:40" x14ac:dyDescent="0.2">
      <c r="A31" s="114">
        <f t="shared" si="1"/>
        <v>27</v>
      </c>
      <c r="B31" s="134"/>
      <c r="C31" s="26"/>
      <c r="E31" s="475" t="s">
        <v>645</v>
      </c>
      <c r="F31" s="98"/>
      <c r="G31" s="98"/>
      <c r="H31" s="98"/>
      <c r="I31" s="98"/>
      <c r="J31" s="317"/>
      <c r="K31" s="317"/>
      <c r="L31" s="317"/>
      <c r="M31" s="317"/>
      <c r="N31" s="317"/>
      <c r="O31" s="473"/>
      <c r="P31" s="473"/>
      <c r="Q31" s="473"/>
      <c r="R31" s="851"/>
      <c r="S31" s="851"/>
      <c r="T31" s="83"/>
      <c r="U31" s="259"/>
      <c r="V31" s="100" t="s">
        <v>769</v>
      </c>
      <c r="W31" s="178"/>
      <c r="X31" s="178"/>
      <c r="Y31" s="95"/>
      <c r="Z31" s="95"/>
      <c r="AA31" s="95"/>
      <c r="AB31" s="95"/>
      <c r="AC31" s="95"/>
      <c r="AD31" s="95"/>
      <c r="AE31" s="95"/>
      <c r="AF31" s="95"/>
      <c r="AG31" s="95"/>
      <c r="AH31" s="95"/>
      <c r="AI31" s="95"/>
      <c r="AJ31" s="95"/>
      <c r="AK31" s="95"/>
      <c r="AL31" s="95"/>
      <c r="AM31" s="83"/>
      <c r="AN31" s="134"/>
    </row>
    <row r="32" spans="1:40" x14ac:dyDescent="0.2">
      <c r="A32" s="114">
        <f t="shared" si="1"/>
        <v>28</v>
      </c>
      <c r="B32" s="134"/>
      <c r="C32" s="95"/>
      <c r="D32" s="100" t="s">
        <v>824</v>
      </c>
      <c r="E32" s="4"/>
      <c r="F32" s="4"/>
      <c r="G32" s="4"/>
      <c r="H32" s="4"/>
      <c r="I32" s="4"/>
      <c r="J32" s="4"/>
      <c r="K32" s="4"/>
      <c r="L32" s="4"/>
      <c r="M32" s="4"/>
      <c r="N32" s="4"/>
      <c r="O32" s="4"/>
      <c r="P32" s="4"/>
      <c r="Q32" s="95"/>
      <c r="R32" s="794"/>
      <c r="S32" s="794"/>
      <c r="T32" s="83"/>
      <c r="U32" s="259"/>
      <c r="V32" s="178"/>
      <c r="W32" s="188"/>
      <c r="X32" s="337"/>
      <c r="Y32" s="95" t="s">
        <v>56</v>
      </c>
      <c r="Z32" s="337"/>
      <c r="AA32" s="337"/>
      <c r="AB32" s="337"/>
      <c r="AC32" s="337"/>
      <c r="AD32" s="337"/>
      <c r="AE32" s="337"/>
      <c r="AF32" s="337"/>
      <c r="AG32" s="337"/>
      <c r="AH32" s="337"/>
      <c r="AI32" s="337"/>
      <c r="AJ32" s="794"/>
      <c r="AK32" s="794"/>
      <c r="AL32" s="339"/>
      <c r="AM32" s="83"/>
      <c r="AN32" s="134"/>
    </row>
    <row r="33" spans="1:40" ht="13.35" customHeight="1" x14ac:dyDescent="0.2">
      <c r="A33" s="114">
        <f t="shared" si="1"/>
        <v>29</v>
      </c>
      <c r="B33" s="134"/>
      <c r="C33" s="95"/>
      <c r="D33" s="100" t="s">
        <v>642</v>
      </c>
      <c r="E33" s="95"/>
      <c r="F33" s="95"/>
      <c r="G33" s="4"/>
      <c r="H33" s="4"/>
      <c r="I33" s="4"/>
      <c r="J33" s="4"/>
      <c r="K33" s="636"/>
      <c r="L33" s="636"/>
      <c r="M33" s="636"/>
      <c r="N33" s="636"/>
      <c r="O33" s="636"/>
      <c r="P33" s="636"/>
      <c r="Q33" s="636"/>
      <c r="R33" s="636"/>
      <c r="S33" s="636"/>
      <c r="T33" s="83"/>
      <c r="U33" s="259"/>
      <c r="V33" s="349"/>
      <c r="W33" s="188"/>
      <c r="X33" s="337"/>
      <c r="Y33" s="95" t="s">
        <v>55</v>
      </c>
      <c r="Z33" s="337"/>
      <c r="AA33" s="337"/>
      <c r="AB33" s="337"/>
      <c r="AC33" s="337"/>
      <c r="AD33" s="337"/>
      <c r="AE33" s="337"/>
      <c r="AF33" s="337"/>
      <c r="AG33" s="337"/>
      <c r="AH33" s="337"/>
      <c r="AI33" s="337"/>
      <c r="AJ33" s="815"/>
      <c r="AK33" s="815"/>
      <c r="AL33" s="337"/>
      <c r="AM33" s="94"/>
      <c r="AN33" s="134"/>
    </row>
    <row r="34" spans="1:40" x14ac:dyDescent="0.2">
      <c r="A34" s="114">
        <f t="shared" si="1"/>
        <v>30</v>
      </c>
      <c r="B34" s="134"/>
      <c r="C34" s="107"/>
      <c r="D34" s="291" t="s">
        <v>643</v>
      </c>
      <c r="E34" s="26"/>
      <c r="F34" s="5"/>
      <c r="G34" s="5"/>
      <c r="H34" s="18"/>
      <c r="I34" s="5"/>
      <c r="J34" s="5"/>
      <c r="K34" s="5"/>
      <c r="L34" s="18"/>
      <c r="M34" s="4"/>
      <c r="N34" s="118"/>
      <c r="O34" s="4"/>
      <c r="P34" s="362"/>
      <c r="Q34" s="362"/>
      <c r="R34" s="362"/>
      <c r="S34" s="362"/>
      <c r="T34" s="83"/>
      <c r="U34" s="259"/>
      <c r="V34" s="347"/>
      <c r="W34" s="188"/>
      <c r="X34" s="337"/>
      <c r="Y34" s="95" t="s">
        <v>676</v>
      </c>
      <c r="Z34" s="337"/>
      <c r="AA34" s="337"/>
      <c r="AB34" s="337"/>
      <c r="AC34" s="337"/>
      <c r="AD34" s="337"/>
      <c r="AE34" s="337"/>
      <c r="AF34" s="337"/>
      <c r="AG34" s="337"/>
      <c r="AH34" s="337"/>
      <c r="AI34" s="337"/>
      <c r="AJ34" s="815"/>
      <c r="AK34" s="815"/>
      <c r="AL34" s="337"/>
      <c r="AM34" s="13"/>
      <c r="AN34" s="134"/>
    </row>
    <row r="35" spans="1:40" x14ac:dyDescent="0.2">
      <c r="A35" s="114">
        <f t="shared" si="1"/>
        <v>31</v>
      </c>
      <c r="B35" s="134"/>
      <c r="C35" s="4"/>
      <c r="D35" s="787"/>
      <c r="E35" s="851"/>
      <c r="F35" s="851"/>
      <c r="G35" s="851"/>
      <c r="H35" s="851"/>
      <c r="I35" s="851"/>
      <c r="J35" s="851"/>
      <c r="K35" s="851"/>
      <c r="L35" s="851"/>
      <c r="M35" s="851"/>
      <c r="N35" s="851"/>
      <c r="O35" s="851"/>
      <c r="P35" s="851"/>
      <c r="Q35" s="851"/>
      <c r="R35" s="851"/>
      <c r="S35" s="851"/>
      <c r="T35" s="83"/>
      <c r="U35" s="259"/>
      <c r="V35" s="347"/>
      <c r="W35" s="347" t="s">
        <v>770</v>
      </c>
      <c r="X35" s="345"/>
      <c r="Y35" s="107"/>
      <c r="Z35" s="107"/>
      <c r="AA35" s="107"/>
      <c r="AB35" s="107"/>
      <c r="AC35" s="107"/>
      <c r="AD35" s="107"/>
      <c r="AE35" s="107"/>
      <c r="AF35" s="107"/>
      <c r="AG35" s="107"/>
      <c r="AH35" s="107"/>
      <c r="AI35" s="107"/>
      <c r="AJ35" s="794"/>
      <c r="AK35" s="794"/>
      <c r="AL35" s="337"/>
      <c r="AM35" s="13"/>
      <c r="AN35" s="134"/>
    </row>
    <row r="36" spans="1:40" x14ac:dyDescent="0.2">
      <c r="A36" s="114">
        <f t="shared" si="1"/>
        <v>32</v>
      </c>
      <c r="B36" s="134"/>
      <c r="C36" s="19"/>
      <c r="D36" s="377"/>
      <c r="E36" s="377"/>
      <c r="F36" s="377"/>
      <c r="G36" s="377"/>
      <c r="H36" s="377"/>
      <c r="I36" s="377"/>
      <c r="J36" s="377"/>
      <c r="K36" s="377"/>
      <c r="L36" s="377"/>
      <c r="M36" s="377"/>
      <c r="N36" s="377"/>
      <c r="O36" s="377"/>
      <c r="P36" s="377"/>
      <c r="Q36" s="377"/>
      <c r="R36" s="377"/>
      <c r="S36" s="377"/>
      <c r="T36" s="83"/>
      <c r="U36" s="259"/>
      <c r="V36" s="347"/>
      <c r="W36" s="343" t="s">
        <v>771</v>
      </c>
      <c r="X36" s="345"/>
      <c r="Y36" s="107"/>
      <c r="Z36" s="107"/>
      <c r="AA36" s="107"/>
      <c r="AB36" s="107"/>
      <c r="AC36" s="107"/>
      <c r="AD36" s="107"/>
      <c r="AE36" s="107"/>
      <c r="AF36" s="107"/>
      <c r="AG36" s="107"/>
      <c r="AH36" s="107"/>
      <c r="AI36" s="107"/>
      <c r="AJ36" s="794"/>
      <c r="AK36" s="794"/>
      <c r="AL36" s="337"/>
      <c r="AM36" s="13"/>
      <c r="AN36" s="134"/>
    </row>
    <row r="37" spans="1:40" x14ac:dyDescent="0.2">
      <c r="A37" s="114">
        <f t="shared" ref="A37:A69" si="2">A36+1</f>
        <v>33</v>
      </c>
      <c r="B37" s="134"/>
      <c r="C37" s="259"/>
      <c r="D37" s="377"/>
      <c r="E37" s="377"/>
      <c r="F37" s="377"/>
      <c r="G37" s="377"/>
      <c r="H37" s="377"/>
      <c r="I37" s="377"/>
      <c r="J37" s="377"/>
      <c r="K37" s="377"/>
      <c r="L37" s="377"/>
      <c r="M37" s="377"/>
      <c r="N37" s="377"/>
      <c r="O37" s="377"/>
      <c r="P37" s="377"/>
      <c r="Q37" s="377"/>
      <c r="R37" s="377"/>
      <c r="S37" s="377"/>
      <c r="T37" s="474"/>
      <c r="U37" s="259"/>
      <c r="V37" s="95"/>
      <c r="W37" s="95"/>
      <c r="X37" s="95"/>
      <c r="Y37" s="95"/>
      <c r="Z37" s="95"/>
      <c r="AA37" s="95"/>
      <c r="AB37" s="95"/>
      <c r="AC37" s="95"/>
      <c r="AD37" s="95"/>
      <c r="AE37" s="95"/>
      <c r="AF37" s="95"/>
      <c r="AG37" s="95"/>
      <c r="AH37" s="95"/>
      <c r="AI37" s="95"/>
      <c r="AJ37" s="95"/>
      <c r="AK37" s="95"/>
      <c r="AL37" s="95"/>
      <c r="AM37" s="562"/>
      <c r="AN37" s="134"/>
    </row>
    <row r="38" spans="1:40" x14ac:dyDescent="0.2">
      <c r="A38" s="114">
        <f t="shared" si="2"/>
        <v>34</v>
      </c>
      <c r="B38" s="134"/>
      <c r="C38" s="355"/>
      <c r="D38" s="377"/>
      <c r="E38" s="377"/>
      <c r="F38" s="377"/>
      <c r="G38" s="377"/>
      <c r="H38" s="377"/>
      <c r="I38" s="377"/>
      <c r="J38" s="377"/>
      <c r="K38" s="377"/>
      <c r="L38" s="377"/>
      <c r="M38" s="377"/>
      <c r="N38" s="377"/>
      <c r="O38" s="377"/>
      <c r="P38" s="377"/>
      <c r="Q38" s="377"/>
      <c r="R38" s="377"/>
      <c r="S38" s="377"/>
      <c r="T38" s="5"/>
      <c r="U38" s="259"/>
      <c r="V38" s="347"/>
      <c r="W38" s="11"/>
      <c r="X38" s="91"/>
      <c r="Y38" s="91"/>
      <c r="Z38" s="91"/>
      <c r="AA38" s="91"/>
      <c r="AB38" s="91"/>
      <c r="AC38" s="91"/>
      <c r="AD38" s="91"/>
      <c r="AE38" s="91"/>
      <c r="AF38" s="91"/>
      <c r="AG38" s="91"/>
      <c r="AH38" s="91"/>
      <c r="AJ38" s="337"/>
      <c r="AK38" s="337"/>
      <c r="AL38" s="337"/>
      <c r="AM38" s="13"/>
      <c r="AN38" s="134"/>
    </row>
    <row r="39" spans="1:40" x14ac:dyDescent="0.2">
      <c r="A39" s="114">
        <f t="shared" si="2"/>
        <v>35</v>
      </c>
      <c r="B39" s="134"/>
      <c r="D39" s="377"/>
      <c r="E39" s="377"/>
      <c r="F39" s="377"/>
      <c r="G39" s="377"/>
      <c r="H39" s="377"/>
      <c r="I39" s="377"/>
      <c r="J39" s="377"/>
      <c r="K39" s="377"/>
      <c r="L39" s="377"/>
      <c r="M39" s="377"/>
      <c r="N39" s="377"/>
      <c r="O39" s="377"/>
      <c r="P39" s="377"/>
      <c r="Q39" s="377"/>
      <c r="R39" s="377"/>
      <c r="S39" s="377"/>
      <c r="T39" s="472"/>
      <c r="U39" s="318"/>
      <c r="V39" s="347"/>
      <c r="W39" s="11"/>
      <c r="X39" s="346"/>
      <c r="Y39" s="11"/>
      <c r="Z39" s="11"/>
      <c r="AA39" s="11"/>
      <c r="AB39" s="11"/>
      <c r="AC39" s="11"/>
      <c r="AD39" s="11"/>
      <c r="AE39" s="338"/>
      <c r="AF39" s="6"/>
      <c r="AG39" s="11"/>
      <c r="AH39" s="4"/>
      <c r="AI39" s="339"/>
      <c r="AJ39" s="337"/>
      <c r="AK39" s="337"/>
      <c r="AL39" s="337"/>
      <c r="AM39" s="13"/>
      <c r="AN39" s="134"/>
    </row>
    <row r="40" spans="1:40" x14ac:dyDescent="0.2">
      <c r="A40" s="114">
        <f t="shared" si="2"/>
        <v>36</v>
      </c>
      <c r="B40" s="134"/>
      <c r="D40" s="377"/>
      <c r="E40" s="377"/>
      <c r="F40" s="377"/>
      <c r="G40" s="377"/>
      <c r="H40" s="377"/>
      <c r="I40" s="377"/>
      <c r="J40" s="377"/>
      <c r="K40" s="377"/>
      <c r="L40" s="377"/>
      <c r="M40" s="377"/>
      <c r="N40" s="377"/>
      <c r="O40" s="377"/>
      <c r="P40" s="377"/>
      <c r="Q40" s="377"/>
      <c r="R40" s="377"/>
      <c r="S40" s="377"/>
      <c r="T40" s="98"/>
      <c r="U40" s="318"/>
      <c r="V40" s="347"/>
      <c r="W40" s="11"/>
      <c r="X40" s="346"/>
      <c r="Y40" s="11"/>
      <c r="Z40" s="11"/>
      <c r="AA40" s="11"/>
      <c r="AB40" s="11"/>
      <c r="AC40" s="11"/>
      <c r="AD40" s="11"/>
      <c r="AE40" s="338"/>
      <c r="AF40" s="91"/>
      <c r="AG40" s="91"/>
      <c r="AH40" s="4"/>
      <c r="AI40" s="339"/>
      <c r="AJ40" s="852"/>
      <c r="AK40" s="852"/>
      <c r="AL40" s="852"/>
      <c r="AM40" s="13"/>
      <c r="AN40" s="134"/>
    </row>
    <row r="41" spans="1:40" x14ac:dyDescent="0.2">
      <c r="A41" s="114">
        <f t="shared" si="2"/>
        <v>37</v>
      </c>
      <c r="B41" s="134"/>
      <c r="D41" s="377"/>
      <c r="E41" s="377"/>
      <c r="F41" s="377"/>
      <c r="G41" s="377"/>
      <c r="H41" s="377"/>
      <c r="I41" s="377"/>
      <c r="J41" s="377"/>
      <c r="K41" s="377"/>
      <c r="L41" s="377"/>
      <c r="M41" s="377"/>
      <c r="N41" s="377"/>
      <c r="O41" s="377"/>
      <c r="P41" s="377"/>
      <c r="Q41" s="377"/>
      <c r="R41" s="377"/>
      <c r="S41" s="377"/>
      <c r="T41" s="98"/>
      <c r="U41" s="318"/>
      <c r="V41" s="347"/>
      <c r="W41" s="178"/>
      <c r="X41" s="178"/>
      <c r="Y41" s="95"/>
      <c r="Z41" s="95"/>
      <c r="AA41" s="95"/>
      <c r="AB41" s="95"/>
      <c r="AC41" s="95"/>
      <c r="AD41" s="95"/>
      <c r="AE41" s="95"/>
      <c r="AF41" s="95"/>
      <c r="AG41" s="95"/>
      <c r="AH41" s="4"/>
      <c r="AI41" s="339"/>
      <c r="AJ41" s="852"/>
      <c r="AK41" s="852"/>
      <c r="AL41" s="852"/>
      <c r="AM41" s="83"/>
      <c r="AN41" s="134"/>
    </row>
    <row r="42" spans="1:40" x14ac:dyDescent="0.2">
      <c r="A42" s="114">
        <f t="shared" si="2"/>
        <v>38</v>
      </c>
      <c r="B42" s="134"/>
      <c r="D42" s="851"/>
      <c r="E42" s="851"/>
      <c r="F42" s="851"/>
      <c r="G42" s="851"/>
      <c r="H42" s="851"/>
      <c r="I42" s="851"/>
      <c r="J42" s="851"/>
      <c r="K42" s="851"/>
      <c r="L42" s="851"/>
      <c r="M42" s="851"/>
      <c r="N42" s="851"/>
      <c r="O42" s="851"/>
      <c r="P42" s="851"/>
      <c r="Q42" s="851"/>
      <c r="R42" s="851"/>
      <c r="S42" s="851"/>
      <c r="T42" s="95"/>
      <c r="U42" s="85"/>
      <c r="V42" s="347"/>
      <c r="W42" s="117"/>
      <c r="X42" s="117"/>
      <c r="Y42" s="4"/>
      <c r="Z42" s="4"/>
      <c r="AA42" s="4"/>
      <c r="AB42" s="4"/>
      <c r="AC42" s="4"/>
      <c r="AD42" s="4"/>
      <c r="AE42" s="4"/>
      <c r="AF42" s="4"/>
      <c r="AG42" s="4"/>
      <c r="AH42" s="4"/>
      <c r="AI42" s="4"/>
      <c r="AJ42" s="852"/>
      <c r="AK42" s="852"/>
      <c r="AL42" s="852"/>
      <c r="AM42" s="83"/>
      <c r="AN42" s="134"/>
    </row>
    <row r="43" spans="1:40" x14ac:dyDescent="0.2">
      <c r="A43" s="114">
        <f t="shared" si="2"/>
        <v>39</v>
      </c>
      <c r="B43" s="134"/>
      <c r="D43" s="851"/>
      <c r="E43" s="851"/>
      <c r="F43" s="851"/>
      <c r="G43" s="851"/>
      <c r="H43" s="851"/>
      <c r="I43" s="851"/>
      <c r="J43" s="851"/>
      <c r="K43" s="851"/>
      <c r="L43" s="851"/>
      <c r="M43" s="851"/>
      <c r="N43" s="851"/>
      <c r="O43" s="851"/>
      <c r="P43" s="851"/>
      <c r="Q43" s="851"/>
      <c r="R43" s="851"/>
      <c r="S43" s="851"/>
      <c r="T43" s="95"/>
      <c r="U43" s="85"/>
      <c r="V43" s="347"/>
      <c r="W43" s="347"/>
      <c r="X43" s="347"/>
      <c r="Y43" s="100"/>
      <c r="Z43" s="100"/>
      <c r="AA43" s="100"/>
      <c r="AB43" s="100"/>
      <c r="AC43" s="100"/>
      <c r="AD43" s="100"/>
      <c r="AE43" s="100"/>
      <c r="AF43" s="100"/>
      <c r="AG43" s="100"/>
      <c r="AH43" s="100"/>
      <c r="AI43" s="100"/>
      <c r="AJ43" s="852"/>
      <c r="AK43" s="852"/>
      <c r="AL43" s="852"/>
      <c r="AM43" s="83"/>
      <c r="AN43" s="134"/>
    </row>
    <row r="44" spans="1:40" x14ac:dyDescent="0.2">
      <c r="A44" s="114">
        <f t="shared" si="2"/>
        <v>40</v>
      </c>
      <c r="B44" s="134"/>
      <c r="D44" s="851"/>
      <c r="E44" s="851"/>
      <c r="F44" s="851"/>
      <c r="G44" s="851"/>
      <c r="H44" s="851"/>
      <c r="I44" s="851"/>
      <c r="J44" s="851"/>
      <c r="K44" s="851"/>
      <c r="L44" s="851"/>
      <c r="M44" s="851"/>
      <c r="N44" s="851"/>
      <c r="O44" s="851"/>
      <c r="P44" s="851"/>
      <c r="Q44" s="851"/>
      <c r="R44" s="851"/>
      <c r="S44" s="851"/>
      <c r="T44" s="95"/>
      <c r="U44" s="335"/>
      <c r="V44" s="347"/>
      <c r="W44" s="14"/>
      <c r="X44" s="14"/>
      <c r="Y44" s="14"/>
      <c r="Z44" s="14"/>
      <c r="AA44" s="14"/>
      <c r="AB44" s="14"/>
      <c r="AC44" s="14"/>
      <c r="AD44" s="14"/>
      <c r="AE44" s="14"/>
      <c r="AF44" s="14"/>
      <c r="AG44" s="14"/>
      <c r="AH44" s="14"/>
      <c r="AI44" s="14"/>
      <c r="AJ44" s="852"/>
      <c r="AK44" s="852"/>
      <c r="AL44" s="852"/>
      <c r="AM44" s="83"/>
      <c r="AN44" s="134"/>
    </row>
    <row r="45" spans="1:40" x14ac:dyDescent="0.2">
      <c r="A45" s="114">
        <f t="shared" si="2"/>
        <v>41</v>
      </c>
      <c r="B45" s="134"/>
      <c r="D45" s="851"/>
      <c r="E45" s="851"/>
      <c r="F45" s="851"/>
      <c r="G45" s="851"/>
      <c r="H45" s="851"/>
      <c r="I45" s="851"/>
      <c r="J45" s="851"/>
      <c r="K45" s="851"/>
      <c r="L45" s="851"/>
      <c r="M45" s="851"/>
      <c r="N45" s="851"/>
      <c r="O45" s="851"/>
      <c r="P45" s="851"/>
      <c r="Q45" s="851"/>
      <c r="R45" s="851"/>
      <c r="S45" s="851"/>
      <c r="T45" s="95"/>
      <c r="U45" s="336"/>
      <c r="V45" s="347"/>
      <c r="W45" s="14"/>
      <c r="X45" s="14"/>
      <c r="Y45" s="14"/>
      <c r="Z45" s="14"/>
      <c r="AA45" s="14"/>
      <c r="AB45" s="14"/>
      <c r="AC45" s="14"/>
      <c r="AD45" s="14"/>
      <c r="AE45" s="14"/>
      <c r="AF45" s="14"/>
      <c r="AG45" s="14"/>
      <c r="AH45" s="14"/>
      <c r="AI45" s="14"/>
      <c r="AJ45" s="852"/>
      <c r="AK45" s="852"/>
      <c r="AL45" s="852"/>
      <c r="AM45" s="83"/>
      <c r="AN45" s="134"/>
    </row>
    <row r="46" spans="1:40" x14ac:dyDescent="0.2">
      <c r="A46" s="114">
        <f t="shared" si="2"/>
        <v>42</v>
      </c>
      <c r="B46" s="134"/>
      <c r="D46" s="851"/>
      <c r="E46" s="851"/>
      <c r="F46" s="851"/>
      <c r="G46" s="851"/>
      <c r="H46" s="851"/>
      <c r="I46" s="851"/>
      <c r="J46" s="851"/>
      <c r="K46" s="851"/>
      <c r="L46" s="851"/>
      <c r="M46" s="851"/>
      <c r="N46" s="851"/>
      <c r="O46" s="851"/>
      <c r="P46" s="851"/>
      <c r="Q46" s="851"/>
      <c r="R46" s="851"/>
      <c r="S46" s="851"/>
      <c r="T46" s="5"/>
      <c r="U46" s="336"/>
      <c r="V46" s="178"/>
      <c r="W46" s="14"/>
      <c r="X46" s="14"/>
      <c r="Y46" s="14"/>
      <c r="Z46" s="14"/>
      <c r="AA46" s="14"/>
      <c r="AB46" s="14"/>
      <c r="AC46" s="14"/>
      <c r="AD46" s="14"/>
      <c r="AE46" s="14"/>
      <c r="AF46" s="14"/>
      <c r="AG46" s="14"/>
      <c r="AH46" s="14"/>
      <c r="AI46" s="14"/>
      <c r="AJ46" s="852"/>
      <c r="AK46" s="852"/>
      <c r="AL46" s="852"/>
      <c r="AM46" s="83"/>
      <c r="AN46" s="134"/>
    </row>
    <row r="47" spans="1:40" x14ac:dyDescent="0.2">
      <c r="A47" s="114">
        <f t="shared" si="2"/>
        <v>43</v>
      </c>
      <c r="B47" s="134"/>
      <c r="D47" s="851"/>
      <c r="E47" s="851"/>
      <c r="F47" s="851"/>
      <c r="G47" s="851"/>
      <c r="H47" s="851"/>
      <c r="I47" s="851"/>
      <c r="J47" s="851"/>
      <c r="K47" s="851"/>
      <c r="L47" s="851"/>
      <c r="M47" s="851"/>
      <c r="N47" s="851"/>
      <c r="O47" s="851"/>
      <c r="P47" s="851"/>
      <c r="Q47" s="851"/>
      <c r="R47" s="851"/>
      <c r="S47" s="851"/>
      <c r="T47" s="23"/>
      <c r="U47" s="336"/>
      <c r="V47" s="178"/>
      <c r="W47" s="14"/>
      <c r="X47" s="14"/>
      <c r="Y47" s="14"/>
      <c r="Z47" s="14"/>
      <c r="AA47" s="14"/>
      <c r="AB47" s="14"/>
      <c r="AC47" s="14"/>
      <c r="AD47" s="14"/>
      <c r="AE47" s="14"/>
      <c r="AF47" s="14"/>
      <c r="AG47" s="14"/>
      <c r="AH47" s="14"/>
      <c r="AI47" s="14"/>
      <c r="AJ47" s="852"/>
      <c r="AK47" s="852"/>
      <c r="AL47" s="852"/>
      <c r="AM47" s="83"/>
      <c r="AN47" s="134"/>
    </row>
    <row r="48" spans="1:40" ht="13.35" customHeight="1" x14ac:dyDescent="0.2">
      <c r="A48" s="114">
        <f t="shared" si="2"/>
        <v>44</v>
      </c>
      <c r="B48" s="134"/>
      <c r="D48" s="851"/>
      <c r="E48" s="851"/>
      <c r="F48" s="851"/>
      <c r="G48" s="851"/>
      <c r="H48" s="851"/>
      <c r="I48" s="851"/>
      <c r="J48" s="851"/>
      <c r="K48" s="851"/>
      <c r="L48" s="851"/>
      <c r="M48" s="851"/>
      <c r="N48" s="851"/>
      <c r="O48" s="851"/>
      <c r="P48" s="851"/>
      <c r="Q48" s="851"/>
      <c r="R48" s="851"/>
      <c r="S48" s="851"/>
      <c r="T48" s="5"/>
      <c r="U48" s="336"/>
      <c r="V48" s="178"/>
      <c r="W48" s="14"/>
      <c r="X48" s="14"/>
      <c r="Y48" s="14"/>
      <c r="Z48" s="14"/>
      <c r="AA48" s="14"/>
      <c r="AB48" s="14"/>
      <c r="AC48" s="14"/>
      <c r="AD48" s="14"/>
      <c r="AE48" s="14"/>
      <c r="AF48" s="14"/>
      <c r="AG48" s="14"/>
      <c r="AH48" s="14"/>
      <c r="AI48" s="14"/>
      <c r="AJ48" s="852"/>
      <c r="AK48" s="852"/>
      <c r="AL48" s="852"/>
      <c r="AM48" s="83"/>
      <c r="AN48" s="134"/>
    </row>
    <row r="49" spans="1:43" x14ac:dyDescent="0.2">
      <c r="A49" s="114">
        <f t="shared" si="2"/>
        <v>45</v>
      </c>
      <c r="B49" s="134"/>
      <c r="D49" s="851"/>
      <c r="E49" s="851"/>
      <c r="F49" s="851"/>
      <c r="G49" s="851"/>
      <c r="H49" s="851"/>
      <c r="I49" s="851"/>
      <c r="J49" s="851"/>
      <c r="K49" s="851"/>
      <c r="L49" s="851"/>
      <c r="M49" s="851"/>
      <c r="N49" s="851"/>
      <c r="O49" s="851"/>
      <c r="P49" s="851"/>
      <c r="Q49" s="851"/>
      <c r="R49" s="851"/>
      <c r="S49" s="851"/>
      <c r="T49" s="5"/>
      <c r="U49" s="336"/>
      <c r="V49" s="347"/>
      <c r="W49" s="14"/>
      <c r="X49" s="14"/>
      <c r="Y49" s="14"/>
      <c r="Z49" s="14"/>
      <c r="AA49" s="14"/>
      <c r="AB49" s="14"/>
      <c r="AC49" s="14"/>
      <c r="AD49" s="14"/>
      <c r="AE49" s="14"/>
      <c r="AF49" s="14"/>
      <c r="AG49" s="14"/>
      <c r="AH49" s="14"/>
      <c r="AI49" s="14"/>
      <c r="AJ49" s="852"/>
      <c r="AK49" s="852"/>
      <c r="AL49" s="852"/>
      <c r="AM49" s="83"/>
      <c r="AN49" s="134"/>
    </row>
    <row r="50" spans="1:43" x14ac:dyDescent="0.2">
      <c r="A50" s="114">
        <f t="shared" si="2"/>
        <v>46</v>
      </c>
      <c r="B50" s="134"/>
      <c r="D50" s="851"/>
      <c r="E50" s="851"/>
      <c r="F50" s="851"/>
      <c r="G50" s="851"/>
      <c r="H50" s="851"/>
      <c r="I50" s="851"/>
      <c r="J50" s="851"/>
      <c r="K50" s="851"/>
      <c r="L50" s="851"/>
      <c r="M50" s="851"/>
      <c r="N50" s="851"/>
      <c r="O50" s="851"/>
      <c r="P50" s="851"/>
      <c r="Q50" s="851"/>
      <c r="R50" s="851"/>
      <c r="S50" s="851"/>
      <c r="T50" s="5"/>
      <c r="U50" s="336"/>
      <c r="V50" s="347"/>
      <c r="W50" s="14"/>
      <c r="X50" s="14"/>
      <c r="Y50" s="14"/>
      <c r="Z50" s="14"/>
      <c r="AA50" s="14"/>
      <c r="AB50" s="14"/>
      <c r="AC50" s="14"/>
      <c r="AD50" s="14"/>
      <c r="AE50" s="14"/>
      <c r="AF50" s="14"/>
      <c r="AG50" s="14"/>
      <c r="AH50" s="14"/>
      <c r="AI50" s="14"/>
      <c r="AJ50" s="852"/>
      <c r="AK50" s="852"/>
      <c r="AL50" s="852"/>
      <c r="AM50" s="83"/>
      <c r="AN50" s="134"/>
    </row>
    <row r="51" spans="1:43" x14ac:dyDescent="0.2">
      <c r="A51" s="114">
        <f t="shared" si="2"/>
        <v>47</v>
      </c>
      <c r="B51" s="134"/>
      <c r="D51" s="851"/>
      <c r="E51" s="851"/>
      <c r="F51" s="851"/>
      <c r="G51" s="851"/>
      <c r="H51" s="851"/>
      <c r="I51" s="851"/>
      <c r="J51" s="851"/>
      <c r="K51" s="851"/>
      <c r="L51" s="851"/>
      <c r="M51" s="851"/>
      <c r="N51" s="851"/>
      <c r="O51" s="851"/>
      <c r="P51" s="851"/>
      <c r="Q51" s="851"/>
      <c r="R51" s="851"/>
      <c r="S51" s="851"/>
      <c r="T51" s="5"/>
      <c r="U51" s="336"/>
      <c r="V51" s="347"/>
      <c r="W51" s="14"/>
      <c r="X51" s="14"/>
      <c r="Y51" s="14"/>
      <c r="Z51" s="14"/>
      <c r="AA51" s="14"/>
      <c r="AB51" s="14"/>
      <c r="AC51" s="14"/>
      <c r="AD51" s="14"/>
      <c r="AE51" s="14"/>
      <c r="AF51" s="14"/>
      <c r="AG51" s="14"/>
      <c r="AH51" s="14"/>
      <c r="AI51" s="14"/>
      <c r="AJ51" s="852"/>
      <c r="AK51" s="852"/>
      <c r="AL51" s="852"/>
      <c r="AM51" s="83"/>
      <c r="AN51" s="134"/>
    </row>
    <row r="52" spans="1:43" x14ac:dyDescent="0.2">
      <c r="A52" s="114">
        <f t="shared" si="2"/>
        <v>48</v>
      </c>
      <c r="B52" s="134"/>
      <c r="D52" s="851"/>
      <c r="E52" s="851"/>
      <c r="F52" s="851"/>
      <c r="G52" s="851"/>
      <c r="H52" s="851"/>
      <c r="I52" s="851"/>
      <c r="J52" s="851"/>
      <c r="K52" s="851"/>
      <c r="L52" s="851"/>
      <c r="M52" s="851"/>
      <c r="N52" s="851"/>
      <c r="O52" s="851"/>
      <c r="P52" s="851"/>
      <c r="Q52" s="851"/>
      <c r="R52" s="851"/>
      <c r="S52" s="851"/>
      <c r="T52" s="5"/>
      <c r="U52" s="336"/>
      <c r="V52" s="347"/>
      <c r="W52" s="14"/>
      <c r="X52" s="14"/>
      <c r="Y52" s="14"/>
      <c r="Z52" s="14"/>
      <c r="AA52" s="14"/>
      <c r="AB52" s="14"/>
      <c r="AC52" s="14"/>
      <c r="AD52" s="14"/>
      <c r="AE52" s="14"/>
      <c r="AF52" s="14"/>
      <c r="AG52" s="14"/>
      <c r="AH52" s="14"/>
      <c r="AI52" s="14"/>
      <c r="AJ52" s="852"/>
      <c r="AK52" s="852"/>
      <c r="AL52" s="852"/>
      <c r="AM52" s="83"/>
      <c r="AN52" s="134"/>
    </row>
    <row r="53" spans="1:43" x14ac:dyDescent="0.2">
      <c r="A53" s="114">
        <f t="shared" si="2"/>
        <v>49</v>
      </c>
      <c r="B53" s="134"/>
      <c r="D53" s="851"/>
      <c r="E53" s="851"/>
      <c r="F53" s="851"/>
      <c r="G53" s="851"/>
      <c r="H53" s="851"/>
      <c r="I53" s="851"/>
      <c r="J53" s="851"/>
      <c r="K53" s="851"/>
      <c r="L53" s="851"/>
      <c r="M53" s="851"/>
      <c r="N53" s="851"/>
      <c r="O53" s="851"/>
      <c r="P53" s="851"/>
      <c r="Q53" s="851"/>
      <c r="R53" s="851"/>
      <c r="S53" s="851"/>
      <c r="T53" s="5"/>
      <c r="U53" s="336"/>
      <c r="V53" s="178"/>
      <c r="W53" s="14"/>
      <c r="X53" s="14"/>
      <c r="Y53" s="14"/>
      <c r="Z53" s="14"/>
      <c r="AA53" s="14"/>
      <c r="AB53" s="14"/>
      <c r="AC53" s="14"/>
      <c r="AD53" s="14"/>
      <c r="AE53" s="14"/>
      <c r="AF53" s="14"/>
      <c r="AG53" s="14"/>
      <c r="AH53" s="14"/>
      <c r="AI53" s="14"/>
      <c r="AJ53" s="852"/>
      <c r="AK53" s="852"/>
      <c r="AL53" s="852"/>
      <c r="AM53" s="83"/>
      <c r="AN53" s="134"/>
    </row>
    <row r="54" spans="1:43" x14ac:dyDescent="0.2">
      <c r="A54" s="114">
        <f t="shared" si="2"/>
        <v>50</v>
      </c>
      <c r="B54" s="134"/>
      <c r="D54" s="851"/>
      <c r="E54" s="851"/>
      <c r="F54" s="851"/>
      <c r="G54" s="851"/>
      <c r="H54" s="851"/>
      <c r="I54" s="851"/>
      <c r="J54" s="851"/>
      <c r="K54" s="851"/>
      <c r="L54" s="851"/>
      <c r="M54" s="851"/>
      <c r="N54" s="851"/>
      <c r="O54" s="851"/>
      <c r="P54" s="851"/>
      <c r="Q54" s="851"/>
      <c r="R54" s="851"/>
      <c r="S54" s="851"/>
      <c r="T54" s="468"/>
      <c r="U54" s="336"/>
      <c r="V54" s="178"/>
      <c r="W54" s="14"/>
      <c r="X54" s="14"/>
      <c r="Y54" s="14"/>
      <c r="Z54" s="14"/>
      <c r="AA54" s="14"/>
      <c r="AB54" s="14"/>
      <c r="AC54" s="14"/>
      <c r="AD54" s="14"/>
      <c r="AE54" s="14"/>
      <c r="AF54" s="14"/>
      <c r="AG54" s="14"/>
      <c r="AH54" s="14"/>
      <c r="AI54" s="14"/>
      <c r="AJ54" s="852"/>
      <c r="AK54" s="852"/>
      <c r="AL54" s="852"/>
      <c r="AM54" s="83"/>
      <c r="AN54" s="134"/>
    </row>
    <row r="55" spans="1:43" x14ac:dyDescent="0.2">
      <c r="A55" s="114">
        <f t="shared" si="2"/>
        <v>51</v>
      </c>
      <c r="B55" s="134"/>
      <c r="D55" s="851"/>
      <c r="E55" s="851"/>
      <c r="F55" s="851"/>
      <c r="G55" s="851"/>
      <c r="H55" s="851"/>
      <c r="I55" s="851"/>
      <c r="J55" s="851"/>
      <c r="K55" s="851"/>
      <c r="L55" s="851"/>
      <c r="M55" s="851"/>
      <c r="N55" s="851"/>
      <c r="O55" s="851"/>
      <c r="P55" s="851"/>
      <c r="Q55" s="851"/>
      <c r="R55" s="851"/>
      <c r="S55" s="851"/>
      <c r="T55" s="5"/>
      <c r="U55" s="336"/>
      <c r="V55" s="178"/>
      <c r="W55" s="14"/>
      <c r="X55" s="14"/>
      <c r="Y55" s="14"/>
      <c r="Z55" s="14"/>
      <c r="AA55" s="14"/>
      <c r="AB55" s="14"/>
      <c r="AC55" s="14"/>
      <c r="AD55" s="14"/>
      <c r="AE55" s="14"/>
      <c r="AF55" s="14"/>
      <c r="AG55" s="14"/>
      <c r="AH55" s="14"/>
      <c r="AI55" s="14"/>
      <c r="AJ55" s="852"/>
      <c r="AK55" s="852"/>
      <c r="AL55" s="852"/>
      <c r="AM55" s="83"/>
      <c r="AN55" s="134"/>
    </row>
    <row r="56" spans="1:43" ht="12.75" customHeight="1" x14ac:dyDescent="0.2">
      <c r="A56" s="114">
        <f t="shared" si="2"/>
        <v>52</v>
      </c>
      <c r="B56" s="138"/>
      <c r="D56" s="851"/>
      <c r="E56" s="851"/>
      <c r="F56" s="851"/>
      <c r="G56" s="851"/>
      <c r="H56" s="851"/>
      <c r="I56" s="851"/>
      <c r="J56" s="851"/>
      <c r="K56" s="851"/>
      <c r="L56" s="851"/>
      <c r="M56" s="851"/>
      <c r="N56" s="851"/>
      <c r="O56" s="851"/>
      <c r="P56" s="851"/>
      <c r="Q56" s="851"/>
      <c r="R56" s="851"/>
      <c r="S56" s="851"/>
      <c r="T56" s="5"/>
      <c r="U56" s="336"/>
      <c r="V56" s="178"/>
      <c r="AJ56" s="852"/>
      <c r="AK56" s="852"/>
      <c r="AL56" s="852"/>
      <c r="AM56" s="83"/>
      <c r="AN56" s="138"/>
    </row>
    <row r="57" spans="1:43" ht="13.35" customHeight="1" x14ac:dyDescent="0.2">
      <c r="A57" s="114">
        <f t="shared" si="2"/>
        <v>53</v>
      </c>
      <c r="B57" s="134"/>
      <c r="D57" s="851"/>
      <c r="E57" s="851"/>
      <c r="F57" s="851"/>
      <c r="G57" s="851"/>
      <c r="H57" s="851"/>
      <c r="I57" s="851"/>
      <c r="J57" s="851"/>
      <c r="K57" s="851"/>
      <c r="L57" s="851"/>
      <c r="M57" s="851"/>
      <c r="N57" s="851"/>
      <c r="O57" s="851"/>
      <c r="P57" s="851"/>
      <c r="Q57" s="851"/>
      <c r="R57" s="851"/>
      <c r="S57" s="851"/>
      <c r="U57" s="80"/>
      <c r="V57" s="178"/>
      <c r="AJ57" s="852"/>
      <c r="AK57" s="852"/>
      <c r="AL57" s="852"/>
      <c r="AM57" s="13"/>
      <c r="AN57" s="134"/>
      <c r="AP57" s="178"/>
    </row>
    <row r="58" spans="1:43" x14ac:dyDescent="0.2">
      <c r="A58" s="114">
        <f t="shared" si="2"/>
        <v>54</v>
      </c>
      <c r="B58" s="134"/>
      <c r="D58" s="851"/>
      <c r="E58" s="851"/>
      <c r="F58" s="851"/>
      <c r="G58" s="851"/>
      <c r="H58" s="851"/>
      <c r="I58" s="851"/>
      <c r="J58" s="851"/>
      <c r="K58" s="851"/>
      <c r="L58" s="851"/>
      <c r="M58" s="851"/>
      <c r="N58" s="851"/>
      <c r="O58" s="851"/>
      <c r="P58" s="851"/>
      <c r="Q58" s="851"/>
      <c r="R58" s="851"/>
      <c r="S58" s="851"/>
      <c r="U58" s="80"/>
      <c r="V58" s="178"/>
      <c r="AC58" s="350"/>
      <c r="AJ58" s="852"/>
      <c r="AK58" s="852"/>
      <c r="AL58" s="852"/>
      <c r="AM58" s="13"/>
      <c r="AN58" s="134"/>
      <c r="AP58" s="178"/>
    </row>
    <row r="59" spans="1:43" x14ac:dyDescent="0.2">
      <c r="A59" s="114">
        <f t="shared" si="2"/>
        <v>55</v>
      </c>
      <c r="B59" s="134"/>
      <c r="C59" s="469"/>
      <c r="D59" s="851"/>
      <c r="E59" s="851"/>
      <c r="F59" s="851"/>
      <c r="G59" s="851"/>
      <c r="H59" s="851"/>
      <c r="I59" s="851"/>
      <c r="J59" s="851"/>
      <c r="K59" s="851"/>
      <c r="L59" s="851"/>
      <c r="M59" s="851"/>
      <c r="N59" s="851"/>
      <c r="O59" s="851"/>
      <c r="P59" s="851"/>
      <c r="Q59" s="851"/>
      <c r="R59" s="851"/>
      <c r="S59" s="851"/>
      <c r="U59" s="80"/>
      <c r="V59" s="347"/>
      <c r="AC59" s="350"/>
      <c r="AJ59" s="852"/>
      <c r="AK59" s="852"/>
      <c r="AL59" s="852"/>
      <c r="AM59" s="13"/>
      <c r="AN59" s="134"/>
      <c r="AP59" s="149"/>
      <c r="AQ59" s="149"/>
    </row>
    <row r="60" spans="1:43" x14ac:dyDescent="0.2">
      <c r="A60" s="114">
        <f t="shared" si="2"/>
        <v>56</v>
      </c>
      <c r="B60" s="134"/>
      <c r="C60" s="469"/>
      <c r="D60" s="851"/>
      <c r="E60" s="851"/>
      <c r="F60" s="851"/>
      <c r="G60" s="851"/>
      <c r="H60" s="851"/>
      <c r="I60" s="851"/>
      <c r="J60" s="851"/>
      <c r="K60" s="851"/>
      <c r="L60" s="851"/>
      <c r="M60" s="851"/>
      <c r="N60" s="851"/>
      <c r="O60" s="851"/>
      <c r="P60" s="851"/>
      <c r="Q60" s="851"/>
      <c r="R60" s="851"/>
      <c r="S60" s="851"/>
      <c r="U60" s="80"/>
      <c r="V60" s="178"/>
      <c r="AJ60" s="852"/>
      <c r="AK60" s="852"/>
      <c r="AL60" s="852"/>
      <c r="AM60" s="13"/>
      <c r="AN60" s="134"/>
      <c r="AP60" s="149"/>
      <c r="AQ60" s="149"/>
    </row>
    <row r="61" spans="1:43" x14ac:dyDescent="0.2">
      <c r="A61" s="114">
        <f t="shared" si="2"/>
        <v>57</v>
      </c>
      <c r="B61" s="134"/>
      <c r="C61" s="91"/>
      <c r="D61" s="851"/>
      <c r="E61" s="851"/>
      <c r="F61" s="851"/>
      <c r="G61" s="851"/>
      <c r="H61" s="851"/>
      <c r="I61" s="851"/>
      <c r="J61" s="851"/>
      <c r="K61" s="851"/>
      <c r="L61" s="851"/>
      <c r="M61" s="851"/>
      <c r="N61" s="851"/>
      <c r="O61" s="851"/>
      <c r="P61" s="851"/>
      <c r="Q61" s="851"/>
      <c r="R61" s="851"/>
      <c r="S61" s="851"/>
      <c r="U61" s="80"/>
      <c r="AM61" s="13"/>
      <c r="AN61" s="134"/>
      <c r="AP61" s="149"/>
      <c r="AQ61" s="149"/>
    </row>
    <row r="62" spans="1:43" x14ac:dyDescent="0.2">
      <c r="A62" s="114">
        <f t="shared" si="2"/>
        <v>58</v>
      </c>
      <c r="B62" s="134"/>
      <c r="C62" s="91"/>
      <c r="D62" s="851"/>
      <c r="E62" s="851"/>
      <c r="F62" s="851"/>
      <c r="G62" s="851"/>
      <c r="H62" s="851"/>
      <c r="I62" s="851"/>
      <c r="J62" s="851"/>
      <c r="K62" s="851"/>
      <c r="L62" s="851"/>
      <c r="M62" s="851"/>
      <c r="N62" s="851"/>
      <c r="O62" s="851"/>
      <c r="P62" s="851"/>
      <c r="Q62" s="851"/>
      <c r="R62" s="851"/>
      <c r="S62" s="851"/>
      <c r="U62" s="80"/>
      <c r="V62" s="178"/>
      <c r="AJ62" s="331"/>
      <c r="AK62" s="331"/>
      <c r="AL62" s="331"/>
      <c r="AM62" s="13"/>
      <c r="AN62" s="134"/>
      <c r="AP62" s="149"/>
      <c r="AQ62" s="149"/>
    </row>
    <row r="63" spans="1:43" x14ac:dyDescent="0.2">
      <c r="A63" s="114">
        <f t="shared" si="2"/>
        <v>59</v>
      </c>
      <c r="B63" s="134"/>
      <c r="C63" s="91"/>
      <c r="D63" s="851"/>
      <c r="E63" s="851"/>
      <c r="F63" s="851"/>
      <c r="G63" s="851"/>
      <c r="H63" s="851"/>
      <c r="I63" s="851"/>
      <c r="J63" s="851"/>
      <c r="K63" s="851"/>
      <c r="L63" s="851"/>
      <c r="M63" s="851"/>
      <c r="N63" s="851"/>
      <c r="O63" s="851"/>
      <c r="P63" s="851"/>
      <c r="Q63" s="851"/>
      <c r="R63" s="851"/>
      <c r="S63" s="851"/>
      <c r="U63" s="80"/>
      <c r="V63" s="178"/>
      <c r="AJ63" s="331"/>
      <c r="AK63" s="331"/>
      <c r="AL63" s="331"/>
      <c r="AM63" s="13"/>
      <c r="AN63" s="134"/>
      <c r="AP63" s="149"/>
      <c r="AQ63" s="149"/>
    </row>
    <row r="64" spans="1:43" x14ac:dyDescent="0.2">
      <c r="A64" s="114">
        <f t="shared" si="2"/>
        <v>60</v>
      </c>
      <c r="B64" s="134"/>
      <c r="C64" s="91"/>
      <c r="D64" s="851"/>
      <c r="E64" s="851"/>
      <c r="F64" s="851"/>
      <c r="G64" s="851"/>
      <c r="H64" s="851"/>
      <c r="I64" s="851"/>
      <c r="J64" s="851"/>
      <c r="K64" s="851"/>
      <c r="L64" s="851"/>
      <c r="M64" s="851"/>
      <c r="N64" s="851"/>
      <c r="O64" s="851"/>
      <c r="P64" s="851"/>
      <c r="Q64" s="851"/>
      <c r="R64" s="851"/>
      <c r="S64" s="851"/>
      <c r="U64" s="80"/>
      <c r="V64" s="178"/>
      <c r="AJ64" s="331"/>
      <c r="AK64" s="331"/>
      <c r="AL64" s="331"/>
      <c r="AM64" s="13"/>
      <c r="AN64" s="134"/>
      <c r="AP64" s="149"/>
      <c r="AQ64" s="149"/>
    </row>
    <row r="65" spans="1:43" x14ac:dyDescent="0.2">
      <c r="A65" s="114">
        <f t="shared" si="2"/>
        <v>61</v>
      </c>
      <c r="B65" s="134"/>
      <c r="C65" s="91"/>
      <c r="D65" s="851"/>
      <c r="E65" s="851"/>
      <c r="F65" s="851"/>
      <c r="G65" s="851"/>
      <c r="H65" s="851"/>
      <c r="I65" s="851"/>
      <c r="J65" s="851"/>
      <c r="K65" s="851"/>
      <c r="L65" s="851"/>
      <c r="M65" s="851"/>
      <c r="N65" s="851"/>
      <c r="O65" s="851"/>
      <c r="P65" s="851"/>
      <c r="Q65" s="851"/>
      <c r="R65" s="851"/>
      <c r="S65" s="851"/>
      <c r="U65" s="80"/>
      <c r="V65" s="178"/>
      <c r="AJ65" s="331"/>
      <c r="AK65" s="331"/>
      <c r="AL65" s="331"/>
      <c r="AM65" s="13"/>
      <c r="AN65" s="134"/>
      <c r="AP65" s="149"/>
      <c r="AQ65" s="149"/>
    </row>
    <row r="66" spans="1:43" x14ac:dyDescent="0.2">
      <c r="A66" s="114">
        <f t="shared" si="2"/>
        <v>62</v>
      </c>
      <c r="B66" s="134"/>
      <c r="C66" s="91"/>
      <c r="D66" s="851"/>
      <c r="E66" s="851"/>
      <c r="F66" s="851"/>
      <c r="G66" s="851"/>
      <c r="H66" s="851"/>
      <c r="I66" s="851"/>
      <c r="J66" s="851"/>
      <c r="K66" s="851"/>
      <c r="L66" s="851"/>
      <c r="M66" s="851"/>
      <c r="N66" s="851"/>
      <c r="O66" s="851"/>
      <c r="P66" s="851"/>
      <c r="Q66" s="851"/>
      <c r="R66" s="851"/>
      <c r="S66" s="851"/>
      <c r="U66" s="80"/>
      <c r="V66" s="178"/>
      <c r="AJ66" s="331"/>
      <c r="AK66" s="331"/>
      <c r="AL66" s="331"/>
      <c r="AM66" s="13"/>
      <c r="AN66" s="134"/>
      <c r="AP66" s="149"/>
      <c r="AQ66" s="149"/>
    </row>
    <row r="67" spans="1:43" x14ac:dyDescent="0.2">
      <c r="A67" s="114">
        <f t="shared" si="2"/>
        <v>63</v>
      </c>
      <c r="B67" s="134"/>
      <c r="C67" s="91"/>
      <c r="D67" s="851"/>
      <c r="E67" s="851"/>
      <c r="F67" s="851"/>
      <c r="G67" s="851"/>
      <c r="H67" s="851"/>
      <c r="I67" s="851"/>
      <c r="J67" s="851"/>
      <c r="K67" s="851"/>
      <c r="L67" s="851"/>
      <c r="M67" s="851"/>
      <c r="N67" s="851"/>
      <c r="O67" s="851"/>
      <c r="P67" s="851"/>
      <c r="Q67" s="851"/>
      <c r="R67" s="851"/>
      <c r="S67" s="851"/>
      <c r="U67" s="80"/>
      <c r="V67" s="178"/>
      <c r="AJ67" s="331"/>
      <c r="AK67" s="331"/>
      <c r="AL67" s="331"/>
      <c r="AM67" s="13"/>
      <c r="AN67" s="134"/>
      <c r="AP67" s="149"/>
      <c r="AQ67" s="149"/>
    </row>
    <row r="68" spans="1:43" x14ac:dyDescent="0.2">
      <c r="A68" s="114">
        <f t="shared" si="2"/>
        <v>64</v>
      </c>
      <c r="B68" s="134"/>
      <c r="C68" s="91"/>
      <c r="D68" s="851"/>
      <c r="E68" s="851"/>
      <c r="F68" s="851"/>
      <c r="G68" s="851"/>
      <c r="H68" s="851"/>
      <c r="I68" s="851"/>
      <c r="J68" s="851"/>
      <c r="K68" s="851"/>
      <c r="L68" s="851"/>
      <c r="M68" s="851"/>
      <c r="N68" s="851"/>
      <c r="O68" s="851"/>
      <c r="P68" s="851"/>
      <c r="Q68" s="851"/>
      <c r="R68" s="851"/>
      <c r="S68" s="851"/>
      <c r="U68" s="80"/>
      <c r="V68" s="178"/>
      <c r="AJ68" s="331"/>
      <c r="AK68" s="331"/>
      <c r="AL68" s="331"/>
      <c r="AM68" s="13"/>
      <c r="AN68" s="134"/>
      <c r="AP68" s="149"/>
      <c r="AQ68" s="149"/>
    </row>
    <row r="69" spans="1:43" ht="12.75" customHeight="1" x14ac:dyDescent="0.2">
      <c r="A69" s="114">
        <f t="shared" si="2"/>
        <v>65</v>
      </c>
      <c r="B69" s="15"/>
      <c r="C69" s="16"/>
      <c r="D69" s="16"/>
      <c r="E69" s="16"/>
      <c r="F69" s="16"/>
      <c r="G69" s="16"/>
      <c r="H69" s="16"/>
      <c r="I69" s="16"/>
      <c r="J69" s="16"/>
      <c r="K69" s="16"/>
      <c r="L69" s="16"/>
      <c r="M69" s="16"/>
      <c r="N69" s="16"/>
      <c r="O69" s="16"/>
      <c r="P69" s="16"/>
      <c r="Q69" s="16"/>
      <c r="R69" s="16"/>
      <c r="S69" s="16"/>
      <c r="T69" s="16"/>
      <c r="U69" s="470"/>
      <c r="V69" s="16"/>
      <c r="W69" s="16"/>
      <c r="X69" s="16"/>
      <c r="Y69" s="16"/>
      <c r="Z69" s="16"/>
      <c r="AA69" s="16"/>
      <c r="AB69" s="16"/>
      <c r="AC69" s="16"/>
      <c r="AD69" s="16"/>
      <c r="AE69" s="16"/>
      <c r="AF69" s="16"/>
      <c r="AG69" s="16"/>
      <c r="AH69" s="16"/>
      <c r="AI69" s="16"/>
      <c r="AJ69" s="16"/>
      <c r="AK69" s="16"/>
      <c r="AL69" s="16"/>
      <c r="AM69" s="10"/>
      <c r="AN69" s="87"/>
      <c r="AP69" s="341"/>
      <c r="AQ69" s="149"/>
    </row>
    <row r="70" spans="1:43" ht="12.75" customHeight="1" x14ac:dyDescent="0.2">
      <c r="A70" s="85"/>
      <c r="B70" s="4"/>
      <c r="C70" s="17"/>
      <c r="D70" s="4"/>
      <c r="E70" s="4"/>
      <c r="F70" s="4"/>
      <c r="G70" s="4"/>
      <c r="H70" s="4"/>
      <c r="I70" s="4"/>
      <c r="J70" s="4"/>
      <c r="K70" s="4"/>
      <c r="L70" s="4"/>
      <c r="M70" s="4"/>
      <c r="N70" s="4"/>
      <c r="O70" s="4"/>
      <c r="P70" s="4"/>
      <c r="Q70" s="4"/>
      <c r="R70" s="4"/>
      <c r="S70" s="4"/>
      <c r="T70" s="4"/>
      <c r="U70" s="4"/>
      <c r="V70" s="4"/>
      <c r="W70" s="4"/>
      <c r="X70" s="4"/>
      <c r="Y70" s="4"/>
      <c r="Z70" s="4"/>
      <c r="AA70" s="4"/>
      <c r="AB70" s="4"/>
      <c r="AC70" s="4"/>
      <c r="AD70" s="17"/>
      <c r="AE70" s="4"/>
      <c r="AF70" s="4"/>
      <c r="AG70" s="4"/>
      <c r="AH70" s="4"/>
      <c r="AI70" s="4"/>
      <c r="AJ70" s="4"/>
      <c r="AK70" s="4"/>
      <c r="AL70" s="4"/>
      <c r="AM70" s="1"/>
      <c r="AN70" s="150"/>
      <c r="AP70" s="206"/>
      <c r="AQ70" s="188"/>
    </row>
    <row r="71" spans="1:43" ht="12.75" customHeight="1" x14ac:dyDescent="0.2">
      <c r="A71" s="80"/>
      <c r="C71" s="84" t="s">
        <v>12</v>
      </c>
      <c r="D71" s="84"/>
      <c r="E71" s="84"/>
      <c r="F71" s="84"/>
      <c r="G71" s="84"/>
      <c r="H71" s="84"/>
      <c r="I71" s="845"/>
      <c r="J71" s="845"/>
      <c r="K71" s="845"/>
      <c r="L71" s="845"/>
      <c r="M71" s="845"/>
      <c r="N71" s="845"/>
      <c r="O71" s="845"/>
      <c r="P71" s="845"/>
      <c r="Q71" s="845"/>
      <c r="R71" s="845"/>
      <c r="S71" s="845"/>
      <c r="T71" s="845"/>
      <c r="W71" s="84" t="s">
        <v>48</v>
      </c>
      <c r="X71" s="84"/>
      <c r="Y71" s="813"/>
      <c r="Z71" s="813"/>
      <c r="AE71" s="58" t="s">
        <v>271</v>
      </c>
      <c r="AF71" s="58"/>
      <c r="AG71" s="58"/>
      <c r="AH71" s="802">
        <v>4</v>
      </c>
      <c r="AI71" s="802"/>
      <c r="AJ71" s="201" t="s">
        <v>269</v>
      </c>
      <c r="AK71" s="802">
        <f>IF(C_PageNo_Total=0,"",C_PageNo_Total)</f>
        <v>8</v>
      </c>
      <c r="AL71" s="802"/>
      <c r="AM71" s="58"/>
      <c r="AN71" s="229"/>
      <c r="AP71" s="206"/>
      <c r="AQ71" s="188"/>
    </row>
    <row r="72" spans="1:43" ht="12.75" customHeight="1" x14ac:dyDescent="0.2">
      <c r="A72" s="81"/>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152"/>
      <c r="AP72" s="206"/>
      <c r="AQ72" s="149"/>
    </row>
    <row r="73" spans="1:43" ht="12.75" customHeight="1" x14ac:dyDescent="0.2">
      <c r="AP73" s="341"/>
      <c r="AQ73" s="149"/>
    </row>
    <row r="74" spans="1:43" x14ac:dyDescent="0.2">
      <c r="AP74" s="206"/>
      <c r="AQ74" s="149"/>
    </row>
    <row r="75" spans="1:43" x14ac:dyDescent="0.2">
      <c r="AP75" s="206"/>
      <c r="AQ75" s="149"/>
    </row>
    <row r="76" spans="1:43" x14ac:dyDescent="0.2">
      <c r="AP76" s="206"/>
      <c r="AQ76" s="149"/>
    </row>
    <row r="77" spans="1:43" x14ac:dyDescent="0.2">
      <c r="AP77" s="188"/>
      <c r="AQ77" s="149"/>
    </row>
    <row r="78" spans="1:43" x14ac:dyDescent="0.2">
      <c r="AP78" s="188"/>
      <c r="AQ78" s="149"/>
    </row>
    <row r="79" spans="1:43" x14ac:dyDescent="0.2">
      <c r="AP79" s="188"/>
      <c r="AQ79" s="149"/>
    </row>
    <row r="80" spans="1:43" x14ac:dyDescent="0.2">
      <c r="AP80" s="188"/>
      <c r="AQ80" s="149"/>
    </row>
    <row r="81" spans="42:43" x14ac:dyDescent="0.2">
      <c r="AP81" s="188"/>
      <c r="AQ81" s="149"/>
    </row>
    <row r="82" spans="42:43" x14ac:dyDescent="0.2">
      <c r="AP82" s="188"/>
      <c r="AQ82" s="149"/>
    </row>
    <row r="83" spans="42:43" x14ac:dyDescent="0.2">
      <c r="AP83" s="206"/>
      <c r="AQ83" s="149"/>
    </row>
    <row r="84" spans="42:43" x14ac:dyDescent="0.2">
      <c r="AP84" s="341"/>
      <c r="AQ84" s="149"/>
    </row>
    <row r="85" spans="42:43" x14ac:dyDescent="0.2">
      <c r="AP85" s="206"/>
      <c r="AQ85" s="149"/>
    </row>
    <row r="86" spans="42:43" x14ac:dyDescent="0.2">
      <c r="AP86" s="206"/>
      <c r="AQ86" s="149"/>
    </row>
    <row r="87" spans="42:43" x14ac:dyDescent="0.2">
      <c r="AP87" s="206"/>
      <c r="AQ87" s="149"/>
    </row>
    <row r="88" spans="42:43" x14ac:dyDescent="0.2">
      <c r="AP88" s="206"/>
      <c r="AQ88" s="149"/>
    </row>
    <row r="89" spans="42:43" x14ac:dyDescent="0.2">
      <c r="AP89" s="206"/>
      <c r="AQ89" s="149"/>
    </row>
    <row r="90" spans="42:43" x14ac:dyDescent="0.2">
      <c r="AP90" s="206"/>
      <c r="AQ90" s="149"/>
    </row>
    <row r="91" spans="42:43" x14ac:dyDescent="0.2">
      <c r="AP91" s="206"/>
      <c r="AQ91" s="149"/>
    </row>
    <row r="92" spans="42:43" x14ac:dyDescent="0.2">
      <c r="AP92" s="206"/>
      <c r="AQ92" s="149"/>
    </row>
    <row r="93" spans="42:43" x14ac:dyDescent="0.2">
      <c r="AP93" s="206"/>
      <c r="AQ93" s="149"/>
    </row>
    <row r="94" spans="42:43" x14ac:dyDescent="0.2">
      <c r="AP94" s="206"/>
      <c r="AQ94" s="149"/>
    </row>
    <row r="95" spans="42:43" x14ac:dyDescent="0.2">
      <c r="AP95" s="206"/>
      <c r="AQ95" s="149"/>
    </row>
    <row r="96" spans="42:43" x14ac:dyDescent="0.2">
      <c r="AP96" s="205"/>
      <c r="AQ96" s="149"/>
    </row>
    <row r="97" spans="42:43" x14ac:dyDescent="0.2">
      <c r="AP97" s="341"/>
      <c r="AQ97" s="149"/>
    </row>
    <row r="98" spans="42:43" x14ac:dyDescent="0.2">
      <c r="AP98" s="341"/>
      <c r="AQ98" s="149"/>
    </row>
    <row r="99" spans="42:43" x14ac:dyDescent="0.2">
      <c r="AP99" s="149"/>
      <c r="AQ99" s="149"/>
    </row>
    <row r="100" spans="42:43" x14ac:dyDescent="0.2">
      <c r="AP100" s="149"/>
      <c r="AQ100" s="149"/>
    </row>
    <row r="101" spans="42:43" x14ac:dyDescent="0.2">
      <c r="AP101" s="149"/>
      <c r="AQ101" s="149"/>
    </row>
    <row r="102" spans="42:43" x14ac:dyDescent="0.2">
      <c r="AP102" s="149"/>
      <c r="AQ102" s="149"/>
    </row>
    <row r="103" spans="42:43" x14ac:dyDescent="0.2">
      <c r="AP103" s="149"/>
      <c r="AQ103" s="149"/>
    </row>
    <row r="104" spans="42:43" x14ac:dyDescent="0.2">
      <c r="AP104" s="149"/>
      <c r="AQ104" s="149"/>
    </row>
    <row r="105" spans="42:43" x14ac:dyDescent="0.2">
      <c r="AP105" s="149"/>
      <c r="AQ105" s="149"/>
    </row>
    <row r="106" spans="42:43" x14ac:dyDescent="0.2">
      <c r="AP106" s="149"/>
      <c r="AQ106" s="149"/>
    </row>
  </sheetData>
  <mergeCells count="102">
    <mergeCell ref="AJ19:AK19"/>
    <mergeCell ref="AJ20:AK20"/>
    <mergeCell ref="U16:AM16"/>
    <mergeCell ref="AJ17:AK17"/>
    <mergeCell ref="AG21:AK21"/>
    <mergeCell ref="AJ23:AK23"/>
    <mergeCell ref="AJ26:AK26"/>
    <mergeCell ref="AC27:AK27"/>
    <mergeCell ref="AJ28:AK28"/>
    <mergeCell ref="U4:AM4"/>
    <mergeCell ref="AJ32:AK32"/>
    <mergeCell ref="AJ12:AK12"/>
    <mergeCell ref="AH9:AK9"/>
    <mergeCell ref="R27:S27"/>
    <mergeCell ref="R21:S21"/>
    <mergeCell ref="R22:S22"/>
    <mergeCell ref="R29:S29"/>
    <mergeCell ref="R7:S7"/>
    <mergeCell ref="R10:S10"/>
    <mergeCell ref="R11:S11"/>
    <mergeCell ref="E9:S9"/>
    <mergeCell ref="AJ6:AK6"/>
    <mergeCell ref="W8:AK8"/>
    <mergeCell ref="U11:AM11"/>
    <mergeCell ref="R30:S30"/>
    <mergeCell ref="E17:S17"/>
    <mergeCell ref="R31:S31"/>
    <mergeCell ref="AJ18:AK18"/>
    <mergeCell ref="AJ13:AK13"/>
    <mergeCell ref="AJ14:AK14"/>
    <mergeCell ref="AJ25:AK25"/>
    <mergeCell ref="U30:AM30"/>
    <mergeCell ref="AJ24:AK24"/>
    <mergeCell ref="D65:S65"/>
    <mergeCell ref="D66:S66"/>
    <mergeCell ref="D44:S44"/>
    <mergeCell ref="C4:T4"/>
    <mergeCell ref="R26:S26"/>
    <mergeCell ref="R28:S28"/>
    <mergeCell ref="D45:S45"/>
    <mergeCell ref="D42:S42"/>
    <mergeCell ref="D43:S43"/>
    <mergeCell ref="R20:S20"/>
    <mergeCell ref="R19:S19"/>
    <mergeCell ref="E13:S13"/>
    <mergeCell ref="R14:S14"/>
    <mergeCell ref="R15:S15"/>
    <mergeCell ref="D52:S52"/>
    <mergeCell ref="D53:S53"/>
    <mergeCell ref="D54:S54"/>
    <mergeCell ref="D55:S55"/>
    <mergeCell ref="D56:S56"/>
    <mergeCell ref="D57:S57"/>
    <mergeCell ref="R5:S5"/>
    <mergeCell ref="E24:S24"/>
    <mergeCell ref="AJ43:AL43"/>
    <mergeCell ref="AJ44:AL44"/>
    <mergeCell ref="AJ45:AL45"/>
    <mergeCell ref="AJ60:AL60"/>
    <mergeCell ref="AJ54:AL54"/>
    <mergeCell ref="AJ55:AL55"/>
    <mergeCell ref="R32:S32"/>
    <mergeCell ref="K33:S33"/>
    <mergeCell ref="D35:S35"/>
    <mergeCell ref="AJ33:AK33"/>
    <mergeCell ref="AJ34:AK34"/>
    <mergeCell ref="AJ40:AL40"/>
    <mergeCell ref="AJ35:AK35"/>
    <mergeCell ref="AJ36:AK36"/>
    <mergeCell ref="AJ52:AL52"/>
    <mergeCell ref="AJ51:AL51"/>
    <mergeCell ref="AJ49:AL49"/>
    <mergeCell ref="AJ50:AL50"/>
    <mergeCell ref="AJ46:AL46"/>
    <mergeCell ref="AJ47:AL47"/>
    <mergeCell ref="AJ48:AL48"/>
    <mergeCell ref="AJ41:AL41"/>
    <mergeCell ref="AJ42:AL42"/>
    <mergeCell ref="I71:T71"/>
    <mergeCell ref="AH71:AI71"/>
    <mergeCell ref="D46:S46"/>
    <mergeCell ref="D47:S47"/>
    <mergeCell ref="D48:S48"/>
    <mergeCell ref="D49:S49"/>
    <mergeCell ref="D50:S50"/>
    <mergeCell ref="D51:S51"/>
    <mergeCell ref="AJ56:AL56"/>
    <mergeCell ref="AJ57:AL57"/>
    <mergeCell ref="AJ58:AL58"/>
    <mergeCell ref="D67:S67"/>
    <mergeCell ref="D68:S68"/>
    <mergeCell ref="D58:S58"/>
    <mergeCell ref="D59:S59"/>
    <mergeCell ref="D60:S60"/>
    <mergeCell ref="D61:S61"/>
    <mergeCell ref="D62:S62"/>
    <mergeCell ref="D63:S63"/>
    <mergeCell ref="AJ59:AL59"/>
    <mergeCell ref="AK71:AL71"/>
    <mergeCell ref="Y71:Z71"/>
    <mergeCell ref="AJ53:AL53"/>
    <mergeCell ref="D64:S64"/>
  </mergeCells>
  <phoneticPr fontId="0" type="noConversion"/>
  <conditionalFormatting sqref="K31:N31">
    <cfRule type="expression" dxfId="12" priority="1" stopIfTrue="1">
      <formula>F30="OTHER"</formula>
    </cfRule>
  </conditionalFormatting>
  <conditionalFormatting sqref="O31">
    <cfRule type="expression" dxfId="11" priority="2" stopIfTrue="1">
      <formula>E30="OTHER"</formula>
    </cfRule>
  </conditionalFormatting>
  <conditionalFormatting sqref="P31">
    <cfRule type="expression" dxfId="10" priority="3" stopIfTrue="1">
      <formula>E30="OTHER"</formula>
    </cfRule>
  </conditionalFormatting>
  <conditionalFormatting sqref="Q31">
    <cfRule type="expression" dxfId="9" priority="4" stopIfTrue="1">
      <formula>E30="OTHER"</formula>
    </cfRule>
  </conditionalFormatting>
  <conditionalFormatting sqref="AI28:AI29 AL28:AL29 AJ29:AK29">
    <cfRule type="expression" dxfId="8" priority="8" stopIfTrue="1">
      <formula>#REF!&gt;""</formula>
    </cfRule>
  </conditionalFormatting>
  <dataValidations xWindow="358" yWindow="507" count="18">
    <dataValidation type="list" allowBlank="1" showInputMessage="1" showErrorMessage="1" promptTitle="7.5.1.4" prompt="If specified, barrier/buffer fluid reservoirs shall be designed for mounting off the pump baseplate and shall be shipped separately. These reservoirs shall be fully assembled, except that the fluid-circulation tubing shall not be supplied." sqref="AJ6:AK6" xr:uid="{00000000-0002-0000-0400-000000000000}">
      <formula1>"YES, NO, N / A"</formula1>
    </dataValidation>
    <dataValidation type="list" allowBlank="1" showInputMessage="1" showErrorMessage="1" sqref="AJ12:AK12 R22:S22 R5:S5 R27:S27 R29:S29 AJ33:AK34 AJ17:AK17" xr:uid="{00000000-0002-0000-0400-000001000000}">
      <formula1>"YES, NO, N / A"</formula1>
    </dataValidation>
    <dataValidation type="list" allowBlank="1" showInputMessage="1" showErrorMessage="1" sqref="AJ19:AK19 AJ28:AK28" xr:uid="{00000000-0002-0000-0400-000002000000}">
      <formula1>"PIPE, TUBE"</formula1>
    </dataValidation>
    <dataValidation type="list" allowBlank="1" showInputMessage="1" showErrorMessage="1" sqref="AG21" xr:uid="{00000000-0002-0000-0400-000003000000}">
      <formula1>"CS, GALVANISED, STAINLESS STEEL"</formula1>
    </dataValidation>
    <dataValidation type="list" allowBlank="1" showInputMessage="1" showErrorMessage="1" sqref="AJ26:AK26" xr:uid="{00000000-0002-0000-0400-000004000000}">
      <formula1>"STEAM, OTHER"</formula1>
    </dataValidation>
    <dataValidation type="list" allowBlank="1" showInputMessage="1" showErrorMessage="1" sqref="AH9:AK9" xr:uid="{00000000-0002-0000-0400-000005000000}">
      <formula1>"Purchaser,Supplier"</formula1>
    </dataValidation>
    <dataValidation type="list" allowBlank="1" showInputMessage="1" showErrorMessage="1" promptTitle="6.8.9" prompt="Seal chambers shall be designed to provide for an additional flush port to approximately the center of the chamber and extending vertically upward." sqref="AJ13:AK13" xr:uid="{00000000-0002-0000-0400-000006000000}">
      <formula1>"YES, NO, N / A"</formula1>
    </dataValidation>
    <dataValidation type="list" allowBlank="1" showInputMessage="1" showErrorMessage="1" promptTitle="6.8.11" prompt="If specified, jackets shall be provided on seal chambers for heating. Heating requirements shall be agreed upon by the purchaser, vendor, and seal manufacturer for high melting point products." sqref="AJ14:AK14" xr:uid="{00000000-0002-0000-0400-000007000000}">
      <formula1>"YES, NO, N / A"</formula1>
    </dataValidation>
    <dataValidation type="list" allowBlank="1" showInputMessage="1" showErrorMessage="1" promptTitle="7.5.1.6" prompt="If specified, each piping system shall be manifolded to a single purchaser's inlet or outlet connection near the edge and within the confines of the baseplate." sqref="AJ32:AK32" xr:uid="{00000000-0002-0000-0400-000008000000}">
      <formula1>"YES, NO, N / A"</formula1>
    </dataValidation>
    <dataValidation type="list" allowBlank="1" showInputMessage="1" showErrorMessage="1" promptTitle="7.5.2.4" prompt="Orifice openings shall not be less than 3 mm (0,12 in) in diameter. Orifice hole size shall be stamped on the orifice plate.  The purchaser shall specify orifice tagging or labelling requirements." sqref="AJ35:AK35" xr:uid="{00000000-0002-0000-0400-000009000000}">
      <formula1>"YES, NO, N / A"</formula1>
    </dataValidation>
    <dataValidation type="list" allowBlank="1" showInputMessage="1" showErrorMessage="1" promptTitle="7.5.2.8" prompt="The purchaser shall specify where flanges are required in place of socket-welded unions.  With purchaser approval, socket-welded unions may be used in place of flanges at the first connection from the seal gland." sqref="AJ36:AK36" xr:uid="{00000000-0002-0000-0400-00000A000000}">
      <formula1>"YES, NO, N / A"</formula1>
    </dataValidation>
    <dataValidation allowBlank="1" showInputMessage="1" showErrorMessage="1" promptTitle="7.4.2.1" prompt="If specified, accelerometers shall be supplied, installed and tested in accordance with API 670." sqref="R7:S7" xr:uid="{00000000-0002-0000-0400-00000B000000}"/>
    <dataValidation type="list" allowBlank="1" showInputMessage="1" showErrorMessage="1" promptTitle="6.10.2.10" prompt="If specified, bearing housings shall have a threaded connection(s) for permanently mounting vibration transducers in accordance with API 670." sqref="R10:S10" xr:uid="{00000000-0002-0000-0400-00000C000000}">
      <formula1>"YES, NO, N / A"</formula1>
    </dataValidation>
    <dataValidation type="list" allowBlank="1" showInputMessage="1" showErrorMessage="1" promptTitle="6.10.2.11" prompt="If specified, a flat surface at least 25 mm (1 in) in diameter shall be supplied for the location of magnetic-based vibration-measuring equipment." sqref="R14:S14" xr:uid="{00000000-0002-0000-0400-00000D000000}">
      <formula1>"YES, NO, N / A"</formula1>
    </dataValidation>
    <dataValidation type="list" allowBlank="1" showInputMessage="1" showErrorMessage="1" promptTitle="7.4.2.2" prompt="If specified for equipment with hydrodynamic bearings, provision shall be made for mounting two radial vibration probes in each bearing housing, two axial position probes at the thrust end etc" sqref="R19:S19" xr:uid="{00000000-0002-0000-0400-00000E000000}">
      <formula1>"YES, NO, N / A"</formula1>
    </dataValidation>
    <dataValidation allowBlank="1" showInputMessage="1" showErrorMessage="1" promptTitle="7.4.2.4" prompt="If specified, monitors with connecting cables to vibration, axial position or temperature detectors shall be supplied and/or installed in accordance with API 670." sqref="E24:S24" xr:uid="{00000000-0002-0000-0400-00000F000000}"/>
    <dataValidation type="list" allowBlank="1" showInputMessage="1" showErrorMessage="1" promptTitle="7.4.2.3" prompt="If specified, hydrodynamic thrust and radial bearings shall be fitted with bearing metal temperature detectors.Etc" sqref="R26:S26" xr:uid="{00000000-0002-0000-0400-000010000000}">
      <formula1>"YES, NO, N / A"</formula1>
    </dataValidation>
    <dataValidation type="list" allowBlank="1" showInputMessage="1" showErrorMessage="1" promptTitle="9.1.3.6" prompt="Temperature and pressure gauges mounted directly on the gearbox shall be in accordance with ISO 10438 except that the diameter of the gauges shall be 50 mm (2,0 in). Etc" sqref="R32:S32" xr:uid="{00000000-0002-0000-0400-000011000000}">
      <formula1>"YES, NO, N / A"</formula1>
    </dataValidation>
  </dataValidations>
  <printOptions horizontalCentered="1" verticalCentered="1" gridLinesSet="0"/>
  <pageMargins left="0.74803149606299202" right="0.196850393700787" top="0.31496062992126" bottom="0.39370078740157499" header="0.511811023622047" footer="0.511811023622047"/>
  <pageSetup scale="81" orientation="portrait" cellComments="asDisplaye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Q108"/>
  <sheetViews>
    <sheetView showGridLines="0" showZeros="0" topLeftCell="A46" zoomScaleNormal="100" workbookViewId="0">
      <selection activeCell="AK21" sqref="AK21:AL21"/>
    </sheetView>
  </sheetViews>
  <sheetFormatPr defaultColWidth="8.85546875" defaultRowHeight="12.75" x14ac:dyDescent="0.2"/>
  <cols>
    <col min="1" max="1" width="2.42578125" style="3" customWidth="1"/>
    <col min="2" max="2" width="3.42578125" style="3" customWidth="1"/>
    <col min="3" max="3" width="1.7109375" style="3" customWidth="1"/>
    <col min="4" max="13" width="2.42578125" style="3" customWidth="1"/>
    <col min="14" max="14" width="3.140625" style="3" customWidth="1"/>
    <col min="15" max="16" width="2.42578125" style="3" customWidth="1"/>
    <col min="17" max="17" width="3.140625" style="3" customWidth="1"/>
    <col min="18" max="34" width="2.42578125" style="3" customWidth="1"/>
    <col min="35" max="35" width="3.7109375" style="3" customWidth="1"/>
    <col min="36" max="38" width="2.42578125" style="3" customWidth="1"/>
    <col min="39" max="39" width="0.85546875" style="3" customWidth="1"/>
    <col min="40" max="40" width="3" style="464" customWidth="1"/>
    <col min="41" max="41" width="8.85546875" style="3"/>
    <col min="42" max="42" width="10.28515625" style="3" customWidth="1"/>
    <col min="43" max="16384" width="8.85546875" style="3"/>
  </cols>
  <sheetData>
    <row r="1" spans="1:43" ht="9" customHeight="1" x14ac:dyDescent="0.2">
      <c r="A1" s="28"/>
      <c r="B1" s="130"/>
      <c r="C1" s="29"/>
      <c r="D1" s="29"/>
      <c r="E1" s="29"/>
      <c r="F1" s="29"/>
      <c r="G1" s="29"/>
      <c r="H1" s="29"/>
      <c r="I1" s="29"/>
      <c r="J1" s="29"/>
      <c r="K1" s="29"/>
      <c r="L1" s="29"/>
      <c r="M1" s="29"/>
      <c r="N1" s="29"/>
      <c r="O1" s="29"/>
      <c r="P1" s="29"/>
      <c r="Q1" s="29"/>
      <c r="R1" s="29"/>
      <c r="S1" s="29"/>
      <c r="T1" s="73"/>
      <c r="U1" s="115"/>
      <c r="V1" s="115"/>
      <c r="W1" s="418"/>
      <c r="X1" s="419"/>
      <c r="Y1" s="419"/>
      <c r="Z1" s="419"/>
      <c r="AA1" s="419"/>
      <c r="AB1" s="419"/>
      <c r="AC1" s="73"/>
      <c r="AD1" s="115"/>
      <c r="AE1" s="115"/>
      <c r="AF1" s="419"/>
      <c r="AG1" s="419"/>
      <c r="AH1" s="419"/>
      <c r="AI1" s="419"/>
      <c r="AJ1" s="419"/>
      <c r="AK1" s="419"/>
      <c r="AL1" s="420"/>
      <c r="AM1" s="31"/>
      <c r="AN1" s="421"/>
    </row>
    <row r="2" spans="1:43" ht="13.35" customHeight="1" x14ac:dyDescent="0.2">
      <c r="A2" s="422"/>
      <c r="B2" s="423"/>
      <c r="C2" s="32"/>
      <c r="D2" s="32"/>
      <c r="E2" s="77" t="s">
        <v>13</v>
      </c>
      <c r="F2" s="32"/>
      <c r="G2" s="32"/>
      <c r="H2" s="32"/>
      <c r="I2" s="32"/>
      <c r="J2" s="32"/>
      <c r="K2" s="32"/>
      <c r="L2" s="32"/>
      <c r="M2" s="32"/>
      <c r="N2" s="32"/>
      <c r="O2" s="32"/>
      <c r="P2" s="32"/>
      <c r="Q2" s="32"/>
      <c r="R2" s="32"/>
      <c r="S2" s="32"/>
      <c r="T2" s="78"/>
      <c r="U2" s="116"/>
      <c r="V2" s="116"/>
      <c r="W2" s="424"/>
      <c r="X2" s="424"/>
      <c r="Y2" s="78"/>
      <c r="Z2" s="78"/>
      <c r="AA2" s="424"/>
      <c r="AB2" s="424"/>
      <c r="AC2" s="78"/>
      <c r="AD2" s="424"/>
      <c r="AE2" s="424"/>
      <c r="AF2" s="424"/>
      <c r="AG2" s="424"/>
      <c r="AH2" s="424"/>
      <c r="AI2" s="424"/>
      <c r="AJ2" s="424"/>
      <c r="AK2" s="424"/>
      <c r="AL2" s="424"/>
      <c r="AM2" s="79"/>
      <c r="AN2" s="396"/>
    </row>
    <row r="3" spans="1:43" ht="9" customHeight="1" x14ac:dyDescent="0.2">
      <c r="A3" s="422"/>
      <c r="B3" s="423"/>
      <c r="C3" s="34"/>
      <c r="D3" s="34"/>
      <c r="E3" s="34"/>
      <c r="F3" s="34"/>
      <c r="G3" s="34"/>
      <c r="H3" s="34"/>
      <c r="I3" s="34"/>
      <c r="J3" s="34"/>
      <c r="K3" s="34"/>
      <c r="L3" s="34"/>
      <c r="M3" s="34"/>
      <c r="N3" s="34"/>
      <c r="O3" s="34"/>
      <c r="P3" s="34"/>
      <c r="Q3" s="34"/>
      <c r="R3" s="34"/>
      <c r="S3" s="34"/>
      <c r="T3" s="35"/>
      <c r="U3" s="35"/>
      <c r="V3" s="35"/>
      <c r="W3" s="35"/>
      <c r="X3" s="133"/>
      <c r="Y3" s="133"/>
      <c r="Z3" s="133"/>
      <c r="AA3" s="133"/>
      <c r="AB3" s="133"/>
      <c r="AC3" s="133"/>
      <c r="AD3" s="133"/>
      <c r="AE3" s="133"/>
      <c r="AF3" s="133"/>
      <c r="AG3" s="133"/>
      <c r="AH3" s="133"/>
      <c r="AI3" s="133"/>
      <c r="AJ3" s="133"/>
      <c r="AK3" s="133"/>
      <c r="AL3" s="133"/>
      <c r="AM3" s="27"/>
      <c r="AN3" s="425"/>
    </row>
    <row r="4" spans="1:43" x14ac:dyDescent="0.2">
      <c r="A4" s="426">
        <v>1</v>
      </c>
      <c r="B4" s="427" t="s">
        <v>182</v>
      </c>
      <c r="C4" s="722" t="s">
        <v>70</v>
      </c>
      <c r="D4" s="723"/>
      <c r="E4" s="723"/>
      <c r="F4" s="723"/>
      <c r="G4" s="723"/>
      <c r="H4" s="723"/>
      <c r="I4" s="723"/>
      <c r="J4" s="723"/>
      <c r="K4" s="723"/>
      <c r="L4" s="723"/>
      <c r="M4" s="723"/>
      <c r="N4" s="723"/>
      <c r="O4" s="723"/>
      <c r="P4" s="723"/>
      <c r="Q4" s="723"/>
      <c r="R4" s="723"/>
      <c r="S4" s="723"/>
      <c r="T4" s="724"/>
      <c r="U4" s="697" t="s">
        <v>549</v>
      </c>
      <c r="V4" s="698"/>
      <c r="W4" s="698"/>
      <c r="X4" s="698"/>
      <c r="Y4" s="698"/>
      <c r="Z4" s="698"/>
      <c r="AA4" s="698"/>
      <c r="AB4" s="698"/>
      <c r="AC4" s="698"/>
      <c r="AD4" s="698"/>
      <c r="AE4" s="698"/>
      <c r="AF4" s="698"/>
      <c r="AG4" s="698"/>
      <c r="AH4" s="698"/>
      <c r="AI4" s="698"/>
      <c r="AJ4" s="698"/>
      <c r="AK4" s="698"/>
      <c r="AL4" s="698"/>
      <c r="AM4" s="699"/>
      <c r="AN4" s="427" t="s">
        <v>7</v>
      </c>
      <c r="AP4" s="149"/>
    </row>
    <row r="5" spans="1:43" x14ac:dyDescent="0.2">
      <c r="A5" s="428">
        <f t="shared" ref="A5:A22" si="0">A4+1</f>
        <v>2</v>
      </c>
      <c r="B5" s="396"/>
      <c r="C5" s="100" t="s">
        <v>646</v>
      </c>
      <c r="D5" s="178"/>
      <c r="E5" s="178"/>
      <c r="F5" s="178"/>
      <c r="G5" s="178"/>
      <c r="H5" s="178"/>
      <c r="I5" s="178"/>
      <c r="J5" s="178"/>
      <c r="K5" s="178"/>
      <c r="L5" s="178"/>
      <c r="M5" s="178"/>
      <c r="N5" s="178"/>
      <c r="O5" s="178"/>
      <c r="P5" s="178"/>
      <c r="Q5" s="343"/>
      <c r="R5" s="858" t="s">
        <v>913</v>
      </c>
      <c r="S5" s="858"/>
      <c r="T5" s="429"/>
      <c r="U5" s="117"/>
      <c r="V5" s="178" t="s">
        <v>772</v>
      </c>
      <c r="W5" s="117"/>
      <c r="X5" s="117"/>
      <c r="Y5" s="117"/>
      <c r="Z5" s="117"/>
      <c r="AA5" s="117"/>
      <c r="AB5" s="117"/>
      <c r="AC5" s="117"/>
      <c r="AD5" s="117"/>
      <c r="AE5" s="117"/>
      <c r="AF5" s="117"/>
      <c r="AG5" s="179"/>
      <c r="AH5" s="117"/>
      <c r="AI5" s="103"/>
      <c r="AJ5" s="103"/>
      <c r="AK5" s="865" t="s">
        <v>919</v>
      </c>
      <c r="AL5" s="865"/>
      <c r="AM5" s="13"/>
      <c r="AN5" s="396"/>
      <c r="AP5" s="95"/>
      <c r="AQ5" s="95"/>
    </row>
    <row r="6" spans="1:43" x14ac:dyDescent="0.2">
      <c r="A6" s="428">
        <f t="shared" si="0"/>
        <v>3</v>
      </c>
      <c r="B6" s="430"/>
      <c r="C6" s="100" t="s">
        <v>647</v>
      </c>
      <c r="D6" s="183"/>
      <c r="E6" s="178"/>
      <c r="F6" s="178"/>
      <c r="G6" s="178"/>
      <c r="H6" s="178"/>
      <c r="I6" s="178"/>
      <c r="J6" s="178"/>
      <c r="K6" s="178"/>
      <c r="L6" s="178"/>
      <c r="M6" s="178"/>
      <c r="N6" s="178"/>
      <c r="O6" s="178"/>
      <c r="P6" s="178"/>
      <c r="Q6" s="343"/>
      <c r="R6" s="858"/>
      <c r="S6" s="858"/>
      <c r="T6" s="431"/>
      <c r="U6" s="293"/>
      <c r="V6" s="178" t="s">
        <v>550</v>
      </c>
      <c r="W6" s="293"/>
      <c r="X6" s="293"/>
      <c r="Y6" s="432"/>
      <c r="Z6" s="432"/>
      <c r="AA6" s="432"/>
      <c r="AB6" s="432"/>
      <c r="AC6" s="432"/>
      <c r="AD6" s="432"/>
      <c r="AE6" s="432"/>
      <c r="AF6" s="117"/>
      <c r="AG6" s="179"/>
      <c r="AH6" s="117"/>
      <c r="AI6" s="339"/>
      <c r="AJ6" s="339"/>
      <c r="AK6" s="866"/>
      <c r="AL6" s="866"/>
      <c r="AM6" s="13"/>
      <c r="AN6" s="430"/>
      <c r="AP6" s="95"/>
      <c r="AQ6" s="95"/>
    </row>
    <row r="7" spans="1:43" x14ac:dyDescent="0.2">
      <c r="A7" s="428">
        <f t="shared" si="0"/>
        <v>4</v>
      </c>
      <c r="B7" s="430"/>
      <c r="C7" s="100" t="s">
        <v>648</v>
      </c>
      <c r="D7" s="183"/>
      <c r="E7" s="178"/>
      <c r="F7" s="178"/>
      <c r="G7" s="178"/>
      <c r="H7" s="178"/>
      <c r="I7" s="709"/>
      <c r="J7" s="709"/>
      <c r="K7" s="709"/>
      <c r="L7" s="709"/>
      <c r="M7" s="709"/>
      <c r="N7" s="709"/>
      <c r="O7" s="709"/>
      <c r="P7" s="709"/>
      <c r="Q7" s="709"/>
      <c r="R7" s="709"/>
      <c r="S7" s="709"/>
      <c r="T7" s="433"/>
      <c r="U7" s="117"/>
      <c r="V7" s="117" t="s">
        <v>551</v>
      </c>
      <c r="W7" s="117"/>
      <c r="X7" s="117"/>
      <c r="Y7" s="117"/>
      <c r="Z7" s="117"/>
      <c r="AA7" s="117"/>
      <c r="AB7" s="117"/>
      <c r="AC7" s="117"/>
      <c r="AD7" s="117"/>
      <c r="AE7" s="343"/>
      <c r="AF7" s="117"/>
      <c r="AG7" s="179"/>
      <c r="AH7" s="117"/>
      <c r="AI7" s="339"/>
      <c r="AJ7" s="339"/>
      <c r="AK7" s="858" t="s">
        <v>913</v>
      </c>
      <c r="AL7" s="858"/>
      <c r="AM7" s="13"/>
      <c r="AN7" s="430"/>
      <c r="AP7" s="95"/>
      <c r="AQ7" s="95"/>
    </row>
    <row r="8" spans="1:43" ht="13.35" customHeight="1" x14ac:dyDescent="0.2">
      <c r="A8" s="428">
        <f t="shared" si="0"/>
        <v>5</v>
      </c>
      <c r="B8" s="430"/>
      <c r="C8" s="180"/>
      <c r="D8" s="183"/>
      <c r="E8" s="178"/>
      <c r="F8" s="178"/>
      <c r="G8" s="178"/>
      <c r="H8" s="178"/>
      <c r="I8" s="178"/>
      <c r="J8" s="178"/>
      <c r="K8" s="178"/>
      <c r="L8" s="178"/>
      <c r="M8" s="178"/>
      <c r="N8" s="178"/>
      <c r="O8" s="178"/>
      <c r="P8" s="178"/>
      <c r="Q8" s="343"/>
      <c r="R8" s="343"/>
      <c r="S8" s="343"/>
      <c r="T8" s="433"/>
      <c r="U8" s="11"/>
      <c r="V8" s="178" t="s">
        <v>837</v>
      </c>
      <c r="W8" s="117"/>
      <c r="X8" s="117"/>
      <c r="Y8" s="117"/>
      <c r="Z8" s="117"/>
      <c r="AA8" s="117"/>
      <c r="AB8" s="117"/>
      <c r="AC8" s="117"/>
      <c r="AD8" s="117"/>
      <c r="AE8" s="343"/>
      <c r="AF8" s="117"/>
      <c r="AG8" s="149"/>
      <c r="AH8" s="117"/>
      <c r="AI8" s="339"/>
      <c r="AJ8" s="339"/>
      <c r="AK8" s="868" t="s">
        <v>913</v>
      </c>
      <c r="AL8" s="868"/>
      <c r="AM8" s="13"/>
      <c r="AN8" s="430"/>
      <c r="AP8" s="95"/>
    </row>
    <row r="9" spans="1:43" x14ac:dyDescent="0.2">
      <c r="A9" s="428">
        <f t="shared" si="0"/>
        <v>6</v>
      </c>
      <c r="B9" s="430"/>
      <c r="C9" s="293" t="s">
        <v>649</v>
      </c>
      <c r="D9" s="117"/>
      <c r="E9" s="434"/>
      <c r="F9" s="178"/>
      <c r="G9" s="178"/>
      <c r="H9" s="178"/>
      <c r="I9" s="178"/>
      <c r="J9" s="178"/>
      <c r="K9" s="178"/>
      <c r="L9" s="434"/>
      <c r="M9" s="852"/>
      <c r="N9" s="852"/>
      <c r="O9" s="852"/>
      <c r="P9" s="852"/>
      <c r="Q9" s="852"/>
      <c r="R9" s="852"/>
      <c r="S9" s="852"/>
      <c r="T9" s="433"/>
      <c r="U9" s="93"/>
      <c r="V9" s="178" t="s">
        <v>525</v>
      </c>
      <c r="W9" s="342"/>
      <c r="X9" s="342"/>
      <c r="Y9" s="342"/>
      <c r="Z9" s="343"/>
      <c r="AA9" s="343"/>
      <c r="AB9" s="343"/>
      <c r="AC9" s="435"/>
      <c r="AD9" s="435"/>
      <c r="AE9" s="435"/>
      <c r="AF9" s="343"/>
      <c r="AG9" s="178" t="s">
        <v>526</v>
      </c>
      <c r="AH9" s="179"/>
      <c r="AI9" s="179"/>
      <c r="AJ9" s="348"/>
      <c r="AK9" s="868" t="s">
        <v>913</v>
      </c>
      <c r="AL9" s="868"/>
      <c r="AM9" s="20"/>
      <c r="AN9" s="430"/>
      <c r="AP9" s="95"/>
    </row>
    <row r="10" spans="1:43" x14ac:dyDescent="0.2">
      <c r="A10" s="428">
        <f t="shared" si="0"/>
        <v>7</v>
      </c>
      <c r="B10" s="430"/>
      <c r="C10" s="100" t="s">
        <v>650</v>
      </c>
      <c r="D10" s="183"/>
      <c r="E10" s="347"/>
      <c r="F10" s="117"/>
      <c r="G10" s="117"/>
      <c r="H10" s="117"/>
      <c r="I10" s="117"/>
      <c r="J10" s="117"/>
      <c r="K10" s="117"/>
      <c r="L10" s="787"/>
      <c r="M10" s="787"/>
      <c r="N10" s="787"/>
      <c r="O10" s="787"/>
      <c r="P10" s="787"/>
      <c r="Q10" s="787"/>
      <c r="R10" s="787"/>
      <c r="S10" s="787"/>
      <c r="T10" s="184"/>
      <c r="U10" s="178"/>
      <c r="V10" s="343"/>
      <c r="W10" s="117"/>
      <c r="X10" s="343"/>
      <c r="Y10" s="343"/>
      <c r="Z10" s="343"/>
      <c r="AA10" s="343"/>
      <c r="AB10" s="117"/>
      <c r="AC10" s="117"/>
      <c r="AD10" s="117" t="s">
        <v>742</v>
      </c>
      <c r="AE10" s="117"/>
      <c r="AF10" s="117"/>
      <c r="AG10" s="178" t="s">
        <v>527</v>
      </c>
      <c r="AH10" s="117"/>
      <c r="AI10" s="339"/>
      <c r="AJ10" s="339"/>
      <c r="AK10" s="858" t="s">
        <v>913</v>
      </c>
      <c r="AL10" s="858"/>
      <c r="AM10" s="13"/>
      <c r="AN10" s="430"/>
      <c r="AP10" s="95"/>
    </row>
    <row r="11" spans="1:43" x14ac:dyDescent="0.2">
      <c r="A11" s="428">
        <f t="shared" si="0"/>
        <v>8</v>
      </c>
      <c r="B11" s="430"/>
      <c r="C11" s="100" t="s">
        <v>651</v>
      </c>
      <c r="D11" s="117"/>
      <c r="E11" s="117"/>
      <c r="F11" s="178"/>
      <c r="G11" s="178"/>
      <c r="H11" s="178"/>
      <c r="I11" s="178"/>
      <c r="J11" s="178"/>
      <c r="K11" s="178"/>
      <c r="L11" s="787"/>
      <c r="M11" s="787"/>
      <c r="N11" s="787"/>
      <c r="O11" s="787"/>
      <c r="P11" s="787"/>
      <c r="Q11" s="787"/>
      <c r="R11" s="787"/>
      <c r="S11" s="787"/>
      <c r="T11" s="433"/>
      <c r="U11" s="21"/>
      <c r="V11" s="343"/>
      <c r="W11" s="117"/>
      <c r="X11" s="117"/>
      <c r="Y11" s="117"/>
      <c r="Z11" s="117"/>
      <c r="AA11" s="291"/>
      <c r="AB11" s="117"/>
      <c r="AC11" s="117"/>
      <c r="AD11" s="117"/>
      <c r="AE11" s="117"/>
      <c r="AF11" s="117"/>
      <c r="AG11" s="178" t="s">
        <v>528</v>
      </c>
      <c r="AH11" s="437"/>
      <c r="AI11" s="339"/>
      <c r="AJ11" s="339"/>
      <c r="AK11" s="858" t="s">
        <v>913</v>
      </c>
      <c r="AL11" s="858"/>
      <c r="AM11" s="13"/>
      <c r="AN11" s="430"/>
      <c r="AP11" s="95"/>
    </row>
    <row r="12" spans="1:43" x14ac:dyDescent="0.2">
      <c r="A12" s="428">
        <f t="shared" si="0"/>
        <v>9</v>
      </c>
      <c r="B12" s="430"/>
      <c r="C12" s="100" t="s">
        <v>652</v>
      </c>
      <c r="D12" s="436"/>
      <c r="E12" s="436"/>
      <c r="F12" s="436"/>
      <c r="G12" s="436"/>
      <c r="H12" s="436"/>
      <c r="I12" s="436"/>
      <c r="J12" s="436"/>
      <c r="K12" s="436"/>
      <c r="L12" s="787"/>
      <c r="M12" s="787"/>
      <c r="N12" s="787"/>
      <c r="O12" s="787"/>
      <c r="P12" s="787"/>
      <c r="Q12" s="787"/>
      <c r="R12" s="787"/>
      <c r="S12" s="787"/>
      <c r="T12" s="433"/>
      <c r="U12" s="11"/>
      <c r="V12" s="343"/>
      <c r="W12" s="117"/>
      <c r="X12" s="117"/>
      <c r="Y12" s="117"/>
      <c r="Z12" s="117"/>
      <c r="AA12" s="117"/>
      <c r="AB12" s="117"/>
      <c r="AC12" s="117"/>
      <c r="AD12" s="117"/>
      <c r="AE12" s="117"/>
      <c r="AF12" s="117"/>
      <c r="AG12" s="178" t="s">
        <v>209</v>
      </c>
      <c r="AH12" s="437"/>
      <c r="AI12" s="339"/>
      <c r="AJ12" s="339"/>
      <c r="AK12" s="858" t="s">
        <v>913</v>
      </c>
      <c r="AL12" s="858"/>
      <c r="AM12" s="13"/>
      <c r="AN12" s="430"/>
      <c r="AP12" s="95"/>
    </row>
    <row r="13" spans="1:43" x14ac:dyDescent="0.2">
      <c r="A13" s="428">
        <f t="shared" si="0"/>
        <v>10</v>
      </c>
      <c r="B13" s="430"/>
      <c r="C13" s="438"/>
      <c r="D13" s="183"/>
      <c r="E13" s="178"/>
      <c r="F13" s="178"/>
      <c r="G13" s="178"/>
      <c r="H13" s="178"/>
      <c r="I13" s="178"/>
      <c r="J13" s="178"/>
      <c r="K13" s="178"/>
      <c r="L13" s="178"/>
      <c r="M13" s="178"/>
      <c r="N13" s="178"/>
      <c r="O13" s="178"/>
      <c r="P13" s="178"/>
      <c r="Q13" s="178"/>
      <c r="R13" s="178"/>
      <c r="S13" s="343"/>
      <c r="T13" s="79"/>
      <c r="U13" s="92"/>
      <c r="V13" s="178" t="s">
        <v>552</v>
      </c>
      <c r="W13" s="117"/>
      <c r="X13" s="343"/>
      <c r="Y13" s="343"/>
      <c r="Z13" s="343"/>
      <c r="AA13" s="343"/>
      <c r="AB13" s="117"/>
      <c r="AC13" s="117"/>
      <c r="AD13" s="117"/>
      <c r="AE13" s="117"/>
      <c r="AF13" s="117"/>
      <c r="AG13" s="439"/>
      <c r="AH13" s="437"/>
      <c r="AI13" s="339"/>
      <c r="AJ13" s="339"/>
      <c r="AK13" s="868" t="s">
        <v>913</v>
      </c>
      <c r="AL13" s="868"/>
      <c r="AM13" s="13"/>
      <c r="AN13" s="430"/>
      <c r="AP13" s="95"/>
    </row>
    <row r="14" spans="1:43" x14ac:dyDescent="0.2">
      <c r="A14" s="428"/>
      <c r="B14" s="430"/>
      <c r="C14" s="293" t="s">
        <v>692</v>
      </c>
      <c r="D14" s="183"/>
      <c r="E14" s="434"/>
      <c r="F14" s="178"/>
      <c r="G14" s="178"/>
      <c r="H14" s="178"/>
      <c r="I14" s="178"/>
      <c r="J14" s="178"/>
      <c r="K14" s="434"/>
      <c r="L14" s="434"/>
      <c r="M14" s="708"/>
      <c r="N14" s="708"/>
      <c r="O14" s="708"/>
      <c r="P14" s="708"/>
      <c r="Q14" s="708"/>
      <c r="R14" s="708"/>
      <c r="S14" s="708"/>
      <c r="T14" s="79"/>
      <c r="U14" s="92"/>
      <c r="V14" s="178"/>
      <c r="W14" s="117" t="s">
        <v>746</v>
      </c>
      <c r="X14" s="343"/>
      <c r="Y14" s="343"/>
      <c r="Z14" s="343" t="s">
        <v>747</v>
      </c>
      <c r="AA14" s="343"/>
      <c r="AB14" s="117"/>
      <c r="AC14" s="117"/>
      <c r="AD14" s="117"/>
      <c r="AE14" s="117"/>
      <c r="AF14" s="117"/>
      <c r="AG14" s="439"/>
      <c r="AH14" s="437"/>
      <c r="AI14" s="339"/>
      <c r="AJ14" s="339"/>
      <c r="AK14" s="560"/>
      <c r="AL14" s="560"/>
      <c r="AM14" s="13"/>
      <c r="AN14" s="430"/>
      <c r="AP14" s="95"/>
    </row>
    <row r="15" spans="1:43" x14ac:dyDescent="0.2">
      <c r="A15" s="428">
        <f>A13+1</f>
        <v>11</v>
      </c>
      <c r="B15" s="430"/>
      <c r="C15" s="100" t="s">
        <v>653</v>
      </c>
      <c r="D15" s="183"/>
      <c r="E15" s="434"/>
      <c r="F15" s="343"/>
      <c r="G15" s="343"/>
      <c r="H15" s="343"/>
      <c r="I15" s="343"/>
      <c r="J15" s="343"/>
      <c r="K15" s="440"/>
      <c r="L15" s="440"/>
      <c r="M15" s="291"/>
      <c r="N15" s="867"/>
      <c r="O15" s="867"/>
      <c r="P15" s="867"/>
      <c r="Q15" s="867"/>
      <c r="R15" s="867"/>
      <c r="S15" s="867"/>
      <c r="T15" s="433"/>
      <c r="U15" s="92"/>
      <c r="V15" s="178" t="s">
        <v>782</v>
      </c>
      <c r="W15" s="117"/>
      <c r="X15" s="117"/>
      <c r="Y15" s="117"/>
      <c r="Z15" s="117"/>
      <c r="AA15" s="117"/>
      <c r="AB15" s="117"/>
      <c r="AC15" s="117"/>
      <c r="AD15" s="117"/>
      <c r="AE15" s="117"/>
      <c r="AF15" s="117"/>
      <c r="AG15" s="439"/>
      <c r="AH15" s="437"/>
      <c r="AI15" s="339"/>
      <c r="AJ15" s="339"/>
      <c r="AK15" s="339"/>
      <c r="AL15" s="339"/>
      <c r="AM15" s="13"/>
      <c r="AN15" s="430"/>
      <c r="AP15" s="95"/>
    </row>
    <row r="16" spans="1:43" x14ac:dyDescent="0.2">
      <c r="A16" s="428">
        <f t="shared" si="0"/>
        <v>12</v>
      </c>
      <c r="B16" s="430"/>
      <c r="C16" s="100" t="s">
        <v>654</v>
      </c>
      <c r="D16" s="183"/>
      <c r="E16" s="347"/>
      <c r="F16" s="178"/>
      <c r="G16" s="178"/>
      <c r="H16" s="178"/>
      <c r="I16" s="178"/>
      <c r="J16" s="178"/>
      <c r="K16" s="178"/>
      <c r="L16" s="434"/>
      <c r="M16" s="434"/>
      <c r="N16" s="867"/>
      <c r="O16" s="867"/>
      <c r="P16" s="867"/>
      <c r="Q16" s="867"/>
      <c r="R16" s="867"/>
      <c r="S16" s="867"/>
      <c r="T16" s="320"/>
      <c r="U16" s="441"/>
      <c r="V16" s="117"/>
      <c r="W16" s="117"/>
      <c r="X16" s="117"/>
      <c r="Y16" s="117"/>
      <c r="Z16" s="117" t="s">
        <v>748</v>
      </c>
      <c r="AA16" s="117"/>
      <c r="AB16" s="117"/>
      <c r="AC16" s="117"/>
      <c r="AD16" s="117"/>
      <c r="AE16" s="178" t="s">
        <v>529</v>
      </c>
      <c r="AF16" s="117"/>
      <c r="AG16" s="179"/>
      <c r="AH16" s="179"/>
      <c r="AI16" s="442"/>
      <c r="AJ16" s="443"/>
      <c r="AK16" s="808" t="s">
        <v>913</v>
      </c>
      <c r="AL16" s="808"/>
      <c r="AM16" s="13"/>
      <c r="AN16" s="430"/>
      <c r="AP16" s="95"/>
    </row>
    <row r="17" spans="1:43" x14ac:dyDescent="0.2">
      <c r="A17" s="428">
        <f t="shared" si="0"/>
        <v>13</v>
      </c>
      <c r="B17" s="430"/>
      <c r="C17" s="100" t="s">
        <v>652</v>
      </c>
      <c r="D17" s="178"/>
      <c r="E17" s="434"/>
      <c r="F17" s="178"/>
      <c r="G17" s="178"/>
      <c r="H17" s="178"/>
      <c r="I17" s="178"/>
      <c r="J17" s="178"/>
      <c r="K17" s="440"/>
      <c r="L17" s="434"/>
      <c r="M17" s="345"/>
      <c r="N17" s="867"/>
      <c r="O17" s="867"/>
      <c r="P17" s="867"/>
      <c r="Q17" s="867"/>
      <c r="R17" s="867"/>
      <c r="S17" s="867"/>
      <c r="T17" s="433"/>
      <c r="U17" s="444"/>
      <c r="V17" s="117"/>
      <c r="W17" s="117"/>
      <c r="X17" s="117"/>
      <c r="Y17" s="117"/>
      <c r="Z17" s="117"/>
      <c r="AA17" s="117"/>
      <c r="AB17" s="117"/>
      <c r="AC17" s="117"/>
      <c r="AD17" s="117"/>
      <c r="AE17" s="178" t="s">
        <v>530</v>
      </c>
      <c r="AF17" s="117"/>
      <c r="AG17" s="439"/>
      <c r="AH17" s="437"/>
      <c r="AI17" s="339"/>
      <c r="AJ17" s="339"/>
      <c r="AK17" s="808" t="s">
        <v>913</v>
      </c>
      <c r="AL17" s="808"/>
      <c r="AM17" s="13"/>
      <c r="AN17" s="430"/>
      <c r="AP17" s="95"/>
    </row>
    <row r="18" spans="1:43" x14ac:dyDescent="0.2">
      <c r="A18" s="428">
        <f t="shared" si="0"/>
        <v>14</v>
      </c>
      <c r="B18" s="430"/>
      <c r="C18" s="100" t="s">
        <v>830</v>
      </c>
      <c r="D18" s="178"/>
      <c r="E18" s="434"/>
      <c r="F18" s="343"/>
      <c r="G18" s="343"/>
      <c r="H18" s="343"/>
      <c r="I18" s="343"/>
      <c r="J18" s="343"/>
      <c r="K18" s="440"/>
      <c r="L18" s="434"/>
      <c r="M18" s="345"/>
      <c r="N18" s="867"/>
      <c r="O18" s="867"/>
      <c r="P18" s="867"/>
      <c r="Q18" s="867"/>
      <c r="R18" s="867"/>
      <c r="S18" s="867"/>
      <c r="T18" s="433"/>
      <c r="U18" s="445"/>
      <c r="V18" s="117"/>
      <c r="W18" s="117"/>
      <c r="X18" s="117"/>
      <c r="Y18" s="117"/>
      <c r="Z18" s="117"/>
      <c r="AA18" s="117"/>
      <c r="AB18" s="117"/>
      <c r="AC18" s="117"/>
      <c r="AD18" s="117"/>
      <c r="AE18" s="178" t="s">
        <v>531</v>
      </c>
      <c r="AF18" s="117"/>
      <c r="AG18" s="439"/>
      <c r="AH18" s="437"/>
      <c r="AI18" s="339"/>
      <c r="AJ18" s="339"/>
      <c r="AK18" s="761"/>
      <c r="AL18" s="761"/>
      <c r="AM18" s="13"/>
      <c r="AN18" s="430"/>
      <c r="AP18" s="95"/>
    </row>
    <row r="19" spans="1:43" x14ac:dyDescent="0.2">
      <c r="A19" s="428">
        <f t="shared" si="0"/>
        <v>15</v>
      </c>
      <c r="B19" s="430"/>
      <c r="C19" s="180"/>
      <c r="D19" s="434"/>
      <c r="E19" s="343"/>
      <c r="F19" s="343"/>
      <c r="G19" s="436"/>
      <c r="H19" s="436"/>
      <c r="I19" s="436"/>
      <c r="J19" s="117"/>
      <c r="K19" s="117"/>
      <c r="L19" s="446"/>
      <c r="M19" s="803"/>
      <c r="N19" s="803"/>
      <c r="O19" s="803"/>
      <c r="P19" s="803"/>
      <c r="Q19" s="803"/>
      <c r="R19" s="803"/>
      <c r="S19" s="803"/>
      <c r="T19" s="320"/>
      <c r="U19" s="445"/>
      <c r="V19" s="117"/>
      <c r="W19" s="117"/>
      <c r="X19" s="117"/>
      <c r="Y19" s="117"/>
      <c r="Z19" s="117"/>
      <c r="AA19" s="117"/>
      <c r="AB19" s="117"/>
      <c r="AC19" s="117"/>
      <c r="AD19" s="117"/>
      <c r="AE19" s="178" t="s">
        <v>532</v>
      </c>
      <c r="AF19" s="117"/>
      <c r="AG19" s="439"/>
      <c r="AH19" s="437"/>
      <c r="AI19" s="339"/>
      <c r="AJ19" s="339"/>
      <c r="AK19" s="761" t="s">
        <v>913</v>
      </c>
      <c r="AL19" s="761"/>
      <c r="AM19" s="13"/>
      <c r="AN19" s="430"/>
      <c r="AP19" s="95"/>
    </row>
    <row r="20" spans="1:43" x14ac:dyDescent="0.2">
      <c r="A20" s="428">
        <f t="shared" si="0"/>
        <v>16</v>
      </c>
      <c r="B20" s="430"/>
      <c r="C20" s="293" t="s">
        <v>800</v>
      </c>
      <c r="D20" s="434"/>
      <c r="E20" s="343"/>
      <c r="F20" s="343"/>
      <c r="G20" s="343"/>
      <c r="H20" s="343"/>
      <c r="I20" s="343"/>
      <c r="J20" s="343"/>
      <c r="K20" s="117"/>
      <c r="L20" s="434"/>
      <c r="M20" s="339"/>
      <c r="N20" s="339"/>
      <c r="O20" s="339"/>
      <c r="P20" s="811" t="s">
        <v>914</v>
      </c>
      <c r="Q20" s="811"/>
      <c r="R20" s="811"/>
      <c r="S20" s="811"/>
      <c r="T20" s="433"/>
      <c r="U20" s="178"/>
      <c r="V20" s="178" t="s">
        <v>533</v>
      </c>
      <c r="W20" s="117"/>
      <c r="X20" s="117"/>
      <c r="Y20" s="117"/>
      <c r="Z20" s="117"/>
      <c r="AA20" s="117"/>
      <c r="AB20" s="117"/>
      <c r="AC20" s="117"/>
      <c r="AD20" s="117"/>
      <c r="AE20" s="117"/>
      <c r="AF20" s="117"/>
      <c r="AG20" s="179"/>
      <c r="AH20" s="179"/>
      <c r="AI20" s="443"/>
      <c r="AJ20" s="443"/>
      <c r="AK20" s="443"/>
      <c r="AL20" s="11"/>
      <c r="AM20" s="13"/>
      <c r="AN20" s="430"/>
      <c r="AP20" s="95"/>
    </row>
    <row r="21" spans="1:43" x14ac:dyDescent="0.2">
      <c r="A21" s="428">
        <f t="shared" si="0"/>
        <v>17</v>
      </c>
      <c r="B21" s="430"/>
      <c r="C21" s="100" t="s">
        <v>655</v>
      </c>
      <c r="D21" s="434"/>
      <c r="E21" s="343"/>
      <c r="F21" s="343"/>
      <c r="G21" s="343"/>
      <c r="H21" s="436"/>
      <c r="I21" s="436"/>
      <c r="J21" s="436"/>
      <c r="K21" s="436"/>
      <c r="L21" s="446"/>
      <c r="M21" s="362"/>
      <c r="N21" s="362"/>
      <c r="O21" s="362"/>
      <c r="R21" s="858" t="s">
        <v>913</v>
      </c>
      <c r="S21" s="858"/>
      <c r="T21" s="433"/>
      <c r="U21" s="110"/>
      <c r="V21" s="117"/>
      <c r="W21" s="117"/>
      <c r="X21" s="117"/>
      <c r="Y21" s="117"/>
      <c r="Z21" s="117"/>
      <c r="AA21" s="117"/>
      <c r="AB21" s="117"/>
      <c r="AC21" s="117"/>
      <c r="AD21" s="117"/>
      <c r="AE21" s="178" t="s">
        <v>529</v>
      </c>
      <c r="AF21" s="117"/>
      <c r="AG21" s="179"/>
      <c r="AH21" s="179"/>
      <c r="AI21" s="442"/>
      <c r="AJ21" s="443"/>
      <c r="AK21" s="761" t="s">
        <v>913</v>
      </c>
      <c r="AL21" s="761"/>
      <c r="AM21" s="13"/>
      <c r="AN21" s="430"/>
      <c r="AP21" s="95"/>
    </row>
    <row r="22" spans="1:43" x14ac:dyDescent="0.2">
      <c r="A22" s="428">
        <f t="shared" si="0"/>
        <v>18</v>
      </c>
      <c r="B22" s="448"/>
      <c r="C22" s="100" t="s">
        <v>656</v>
      </c>
      <c r="R22" s="858" t="s">
        <v>913</v>
      </c>
      <c r="S22" s="858"/>
      <c r="T22" s="433"/>
      <c r="U22" s="92"/>
      <c r="V22" s="117"/>
      <c r="W22" s="117"/>
      <c r="X22" s="117"/>
      <c r="Y22" s="117"/>
      <c r="Z22" s="117"/>
      <c r="AA22" s="117"/>
      <c r="AB22" s="117"/>
      <c r="AC22" s="117"/>
      <c r="AD22" s="117"/>
      <c r="AE22" s="178" t="s">
        <v>530</v>
      </c>
      <c r="AF22" s="117"/>
      <c r="AG22" s="439"/>
      <c r="AH22" s="437"/>
      <c r="AI22" s="339"/>
      <c r="AJ22" s="339"/>
      <c r="AK22" s="761"/>
      <c r="AL22" s="761"/>
      <c r="AM22" s="13"/>
      <c r="AN22" s="448"/>
      <c r="AP22" s="95"/>
    </row>
    <row r="23" spans="1:43" ht="12.75" customHeight="1" x14ac:dyDescent="0.2">
      <c r="A23" s="428"/>
      <c r="B23" s="449"/>
      <c r="C23" s="363"/>
      <c r="D23" s="364"/>
      <c r="E23" s="364"/>
      <c r="F23" s="364"/>
      <c r="G23" s="364"/>
      <c r="H23" s="364"/>
      <c r="I23" s="364"/>
      <c r="J23" s="364"/>
      <c r="K23" s="364"/>
      <c r="L23" s="364"/>
      <c r="M23" s="364"/>
      <c r="N23" s="364"/>
      <c r="O23" s="364"/>
      <c r="P23" s="364"/>
      <c r="Q23" s="364"/>
      <c r="R23" s="364"/>
      <c r="S23" s="364"/>
      <c r="U23" s="92"/>
      <c r="V23" s="117"/>
      <c r="W23" s="117"/>
      <c r="X23" s="117"/>
      <c r="Y23" s="117"/>
      <c r="Z23" s="117"/>
      <c r="AA23" s="117"/>
      <c r="AB23" s="117"/>
      <c r="AC23" s="117"/>
      <c r="AD23" s="117"/>
      <c r="AE23" s="178" t="s">
        <v>531</v>
      </c>
      <c r="AF23" s="117"/>
      <c r="AG23" s="439"/>
      <c r="AH23" s="437"/>
      <c r="AI23" s="339"/>
      <c r="AJ23" s="339"/>
      <c r="AK23" s="761"/>
      <c r="AL23" s="761"/>
      <c r="AM23" s="13"/>
      <c r="AN23" s="449"/>
      <c r="AP23" s="95"/>
    </row>
    <row r="24" spans="1:43" x14ac:dyDescent="0.2">
      <c r="A24" s="428">
        <f>A22+1</f>
        <v>19</v>
      </c>
      <c r="B24" s="430"/>
      <c r="C24" s="293" t="s">
        <v>657</v>
      </c>
      <c r="D24" s="117"/>
      <c r="E24" s="117"/>
      <c r="F24" s="117"/>
      <c r="G24" s="117"/>
      <c r="H24" s="117"/>
      <c r="I24" s="117"/>
      <c r="J24" s="117"/>
      <c r="K24" s="117"/>
      <c r="L24" s="117"/>
      <c r="M24" s="117"/>
      <c r="N24" s="117"/>
      <c r="O24" s="436"/>
      <c r="T24" s="472"/>
      <c r="U24" s="92"/>
      <c r="V24" s="117"/>
      <c r="W24" s="117"/>
      <c r="X24" s="117"/>
      <c r="Y24" s="117"/>
      <c r="Z24" s="117"/>
      <c r="AA24" s="117"/>
      <c r="AB24" s="117"/>
      <c r="AC24" s="117"/>
      <c r="AD24" s="117"/>
      <c r="AE24" s="178" t="s">
        <v>532</v>
      </c>
      <c r="AF24" s="117"/>
      <c r="AG24" s="439"/>
      <c r="AH24" s="437"/>
      <c r="AI24" s="339"/>
      <c r="AJ24" s="339"/>
      <c r="AK24" s="761" t="s">
        <v>913</v>
      </c>
      <c r="AL24" s="761"/>
      <c r="AM24" s="13"/>
      <c r="AN24" s="430"/>
      <c r="AP24" s="95"/>
    </row>
    <row r="25" spans="1:43" x14ac:dyDescent="0.2">
      <c r="A25" s="428">
        <f t="shared" ref="A25:A46" si="1">A24+1</f>
        <v>20</v>
      </c>
      <c r="B25" s="430"/>
      <c r="C25" s="100" t="s">
        <v>809</v>
      </c>
      <c r="D25" s="451"/>
      <c r="E25" s="295"/>
      <c r="F25" s="293"/>
      <c r="G25" s="293"/>
      <c r="H25" s="293"/>
      <c r="I25" s="293"/>
      <c r="J25" s="293"/>
      <c r="K25" s="293"/>
      <c r="L25" s="293"/>
      <c r="M25" s="293"/>
      <c r="N25" s="451"/>
      <c r="O25" s="451"/>
      <c r="P25" s="808"/>
      <c r="Q25" s="808"/>
      <c r="R25" s="808"/>
      <c r="S25" s="808"/>
      <c r="T25" s="433"/>
      <c r="U25" s="92"/>
      <c r="V25" s="178" t="s">
        <v>780</v>
      </c>
      <c r="W25" s="117"/>
      <c r="X25" s="117"/>
      <c r="Y25" s="117"/>
      <c r="Z25" s="117"/>
      <c r="AA25" s="117"/>
      <c r="AB25" s="117"/>
      <c r="AC25" s="117"/>
      <c r="AD25" s="450"/>
      <c r="AE25" s="450"/>
      <c r="AF25" s="450"/>
      <c r="AG25" s="450"/>
      <c r="AH25" s="178"/>
      <c r="AI25" s="339"/>
      <c r="AJ25" s="339"/>
      <c r="AK25" s="808"/>
      <c r="AL25" s="808"/>
      <c r="AM25" s="13"/>
      <c r="AN25" s="430"/>
      <c r="AP25" s="95"/>
    </row>
    <row r="26" spans="1:43" x14ac:dyDescent="0.2">
      <c r="A26" s="428">
        <f t="shared" si="1"/>
        <v>21</v>
      </c>
      <c r="B26" s="430"/>
      <c r="C26" s="100" t="s">
        <v>831</v>
      </c>
      <c r="D26" s="436"/>
      <c r="E26" s="347"/>
      <c r="F26" s="436"/>
      <c r="G26" s="436"/>
      <c r="H26" s="436"/>
      <c r="I26" s="436"/>
      <c r="J26" s="452"/>
      <c r="K26" s="452"/>
      <c r="L26" s="452"/>
      <c r="M26" s="452"/>
      <c r="N26" s="452"/>
      <c r="O26" s="477"/>
      <c r="P26" s="477"/>
      <c r="Q26" s="477"/>
      <c r="T26" s="476"/>
      <c r="U26" s="92"/>
      <c r="V26" s="178" t="s">
        <v>775</v>
      </c>
      <c r="W26" s="344"/>
      <c r="X26" s="344"/>
      <c r="Y26" s="344"/>
      <c r="Z26" s="344"/>
      <c r="AA26" s="344"/>
      <c r="AB26" s="344"/>
      <c r="AC26" s="117"/>
      <c r="AD26" s="451"/>
      <c r="AE26" s="450"/>
      <c r="AF26" s="450"/>
      <c r="AG26" s="451"/>
      <c r="AH26" s="117"/>
      <c r="AI26" s="117"/>
      <c r="AJ26" s="117"/>
      <c r="AK26" s="780"/>
      <c r="AL26" s="780"/>
      <c r="AM26" s="83"/>
      <c r="AN26" s="430"/>
      <c r="AP26" s="95"/>
      <c r="AQ26" s="95"/>
    </row>
    <row r="27" spans="1:43" ht="13.35" customHeight="1" x14ac:dyDescent="0.2">
      <c r="A27" s="428">
        <f t="shared" si="1"/>
        <v>22</v>
      </c>
      <c r="B27" s="430"/>
      <c r="D27" s="559"/>
      <c r="R27" s="868"/>
      <c r="S27" s="868"/>
      <c r="T27" s="433"/>
      <c r="U27" s="92"/>
      <c r="V27" s="344"/>
      <c r="W27" s="344"/>
      <c r="X27" s="344"/>
      <c r="Y27" s="344"/>
      <c r="Z27" s="344"/>
      <c r="AA27" s="344"/>
      <c r="AB27" s="344"/>
      <c r="AC27" s="117"/>
      <c r="AD27" s="451"/>
      <c r="AE27" s="178" t="s">
        <v>17</v>
      </c>
      <c r="AF27" s="450"/>
      <c r="AG27" s="451"/>
      <c r="AH27" s="117"/>
      <c r="AI27" s="887"/>
      <c r="AJ27" s="887"/>
      <c r="AK27" s="887"/>
      <c r="AL27" s="887"/>
      <c r="AM27" s="83"/>
      <c r="AN27" s="430"/>
      <c r="AP27" s="95"/>
      <c r="AQ27" s="100"/>
    </row>
    <row r="28" spans="1:43" x14ac:dyDescent="0.2">
      <c r="A28" s="428">
        <f t="shared" si="1"/>
        <v>23</v>
      </c>
      <c r="B28" s="430"/>
      <c r="C28" s="100" t="s">
        <v>810</v>
      </c>
      <c r="D28" s="117"/>
      <c r="E28" s="117"/>
      <c r="F28" s="117"/>
      <c r="G28" s="117"/>
      <c r="H28" s="117"/>
      <c r="I28" s="117"/>
      <c r="J28" s="117"/>
      <c r="K28" s="117"/>
      <c r="L28" s="117"/>
      <c r="M28" s="117"/>
      <c r="N28" s="117"/>
      <c r="O28" s="117"/>
      <c r="P28" s="117"/>
      <c r="Q28" s="178"/>
      <c r="R28" s="868"/>
      <c r="S28" s="868"/>
      <c r="T28" s="433"/>
      <c r="U28" s="111"/>
      <c r="V28" s="117"/>
      <c r="W28" s="117"/>
      <c r="X28" s="117"/>
      <c r="Y28" s="117"/>
      <c r="Z28" s="117"/>
      <c r="AA28" s="117"/>
      <c r="AB28" s="117"/>
      <c r="AC28" s="117"/>
      <c r="AD28" s="117"/>
      <c r="AE28" s="178" t="s">
        <v>534</v>
      </c>
      <c r="AF28" s="117"/>
      <c r="AG28" s="117"/>
      <c r="AH28" s="117"/>
      <c r="AI28" s="787"/>
      <c r="AJ28" s="787"/>
      <c r="AK28" s="787"/>
      <c r="AL28" s="787"/>
      <c r="AM28" s="83"/>
      <c r="AN28" s="430"/>
      <c r="AP28" s="95"/>
      <c r="AQ28" s="100"/>
    </row>
    <row r="29" spans="1:43" x14ac:dyDescent="0.2">
      <c r="A29" s="428">
        <f t="shared" si="1"/>
        <v>24</v>
      </c>
      <c r="B29" s="430"/>
      <c r="C29" s="293" t="s">
        <v>658</v>
      </c>
      <c r="D29" s="117"/>
      <c r="E29" s="295"/>
      <c r="F29" s="343"/>
      <c r="G29" s="343"/>
      <c r="H29" s="451"/>
      <c r="I29" s="343"/>
      <c r="J29" s="343"/>
      <c r="K29" s="343"/>
      <c r="L29" s="451"/>
      <c r="M29" s="117"/>
      <c r="N29" s="179"/>
      <c r="O29" s="117"/>
      <c r="P29" s="362"/>
      <c r="Q29" s="362"/>
      <c r="R29" s="362"/>
      <c r="S29" s="362"/>
      <c r="T29" s="433"/>
      <c r="U29" s="180"/>
      <c r="V29" s="178" t="s">
        <v>781</v>
      </c>
      <c r="W29" s="178"/>
      <c r="X29" s="178"/>
      <c r="Y29" s="178"/>
      <c r="Z29" s="178"/>
      <c r="AA29" s="178"/>
      <c r="AB29" s="178"/>
      <c r="AC29" s="178"/>
      <c r="AD29" s="178"/>
      <c r="AE29" s="178"/>
      <c r="AF29" s="178"/>
      <c r="AG29" s="178"/>
      <c r="AH29" s="178"/>
      <c r="AI29" s="178"/>
      <c r="AJ29" s="178"/>
      <c r="AK29" s="808"/>
      <c r="AL29" s="808"/>
      <c r="AM29" s="83"/>
      <c r="AN29" s="430"/>
      <c r="AP29" s="95"/>
      <c r="AQ29" s="100"/>
    </row>
    <row r="30" spans="1:43" x14ac:dyDescent="0.2">
      <c r="A30" s="428">
        <f t="shared" si="1"/>
        <v>25</v>
      </c>
      <c r="B30" s="430"/>
      <c r="C30" s="347" t="s">
        <v>659</v>
      </c>
      <c r="D30" s="117"/>
      <c r="E30" s="117"/>
      <c r="F30" s="343"/>
      <c r="G30" s="343"/>
      <c r="H30" s="343"/>
      <c r="I30" s="343"/>
      <c r="J30" s="343"/>
      <c r="K30" s="343"/>
      <c r="L30" s="343"/>
      <c r="M30" s="343"/>
      <c r="N30" s="179"/>
      <c r="O30" s="117"/>
      <c r="P30" s="362"/>
      <c r="Q30" s="362"/>
      <c r="R30" s="858"/>
      <c r="S30" s="858"/>
      <c r="T30" s="433"/>
      <c r="U30" s="180"/>
      <c r="W30" s="403" t="s">
        <v>687</v>
      </c>
      <c r="AM30" s="83"/>
      <c r="AN30" s="430"/>
      <c r="AP30" s="347"/>
    </row>
    <row r="31" spans="1:43" ht="13.35" customHeight="1" x14ac:dyDescent="0.2">
      <c r="A31" s="428">
        <f t="shared" si="1"/>
        <v>26</v>
      </c>
      <c r="B31" s="430"/>
      <c r="C31" s="347" t="s">
        <v>660</v>
      </c>
      <c r="D31" s="436"/>
      <c r="E31" s="436"/>
      <c r="F31" s="436"/>
      <c r="G31" s="436"/>
      <c r="H31" s="436"/>
      <c r="I31" s="436"/>
      <c r="J31" s="436"/>
      <c r="K31" s="436"/>
      <c r="L31" s="117"/>
      <c r="M31" s="117"/>
      <c r="N31" s="117"/>
      <c r="O31" s="117"/>
      <c r="P31" s="117"/>
      <c r="Q31" s="436"/>
      <c r="R31" s="858" t="s">
        <v>913</v>
      </c>
      <c r="S31" s="858"/>
      <c r="T31" s="433"/>
      <c r="U31" s="180"/>
      <c r="W31" s="706"/>
      <c r="X31" s="706"/>
      <c r="Y31" s="706"/>
      <c r="Z31" s="706"/>
      <c r="AA31" s="706"/>
      <c r="AB31" s="706"/>
      <c r="AC31" s="706"/>
      <c r="AD31" s="706"/>
      <c r="AE31" s="706"/>
      <c r="AF31" s="706"/>
      <c r="AG31" s="706"/>
      <c r="AH31" s="706"/>
      <c r="AI31" s="706"/>
      <c r="AJ31" s="706"/>
      <c r="AK31" s="706"/>
      <c r="AL31" s="706"/>
      <c r="AM31" s="83"/>
      <c r="AN31" s="430"/>
    </row>
    <row r="32" spans="1:43" x14ac:dyDescent="0.2">
      <c r="A32" s="428">
        <f t="shared" si="1"/>
        <v>27</v>
      </c>
      <c r="B32" s="430"/>
      <c r="C32" s="453"/>
      <c r="D32" s="454"/>
      <c r="E32" s="454"/>
      <c r="F32" s="454"/>
      <c r="G32" s="454"/>
      <c r="H32" s="454"/>
      <c r="I32" s="454"/>
      <c r="J32" s="455" t="s">
        <v>71</v>
      </c>
      <c r="K32" s="453"/>
      <c r="L32" s="454"/>
      <c r="M32" s="456" t="str">
        <f ca="1">Units!B22</f>
        <v>kg</v>
      </c>
      <c r="N32" s="453"/>
      <c r="O32" s="454"/>
      <c r="P32" s="454"/>
      <c r="Q32" s="454"/>
      <c r="R32" s="454"/>
      <c r="S32" s="454"/>
      <c r="T32" s="185"/>
      <c r="U32" s="180"/>
      <c r="V32" s="559" t="s">
        <v>825</v>
      </c>
      <c r="AK32" s="808"/>
      <c r="AL32" s="808"/>
      <c r="AM32" s="94"/>
      <c r="AN32" s="448"/>
    </row>
    <row r="33" spans="1:40" ht="3" customHeight="1" x14ac:dyDescent="0.2">
      <c r="A33" s="428"/>
      <c r="B33" s="430"/>
      <c r="C33" s="450"/>
      <c r="D33" s="343"/>
      <c r="E33" s="343"/>
      <c r="F33" s="343"/>
      <c r="G33" s="343"/>
      <c r="H33" s="343"/>
      <c r="I33" s="343"/>
      <c r="J33" s="343"/>
      <c r="K33" s="343"/>
      <c r="L33" s="343"/>
      <c r="M33" s="343"/>
      <c r="N33" s="343"/>
      <c r="O33" s="343"/>
      <c r="P33" s="343"/>
      <c r="Q33" s="343"/>
      <c r="R33" s="343"/>
      <c r="S33" s="343"/>
      <c r="T33" s="433"/>
      <c r="U33" s="180"/>
      <c r="AM33" s="94"/>
      <c r="AN33" s="449"/>
    </row>
    <row r="34" spans="1:40" x14ac:dyDescent="0.2">
      <c r="A34" s="428">
        <f>A32+1</f>
        <v>28</v>
      </c>
      <c r="B34" s="430"/>
      <c r="C34" s="717" t="s">
        <v>171</v>
      </c>
      <c r="D34" s="717"/>
      <c r="E34" s="718"/>
      <c r="F34" s="716" t="s">
        <v>112</v>
      </c>
      <c r="G34" s="717"/>
      <c r="H34" s="718"/>
      <c r="I34" s="716" t="s">
        <v>172</v>
      </c>
      <c r="J34" s="717"/>
      <c r="K34" s="718"/>
      <c r="L34" s="716" t="s">
        <v>173</v>
      </c>
      <c r="M34" s="717"/>
      <c r="N34" s="718"/>
      <c r="O34" s="716" t="s">
        <v>174</v>
      </c>
      <c r="P34" s="717"/>
      <c r="Q34" s="718"/>
      <c r="R34" s="716" t="s">
        <v>175</v>
      </c>
      <c r="S34" s="717"/>
      <c r="T34" s="718"/>
      <c r="U34" s="180"/>
      <c r="V34" s="178" t="s">
        <v>865</v>
      </c>
      <c r="W34" s="178"/>
      <c r="X34" s="178"/>
      <c r="Y34" s="178"/>
      <c r="Z34" s="178"/>
      <c r="AA34" s="178"/>
      <c r="AB34" s="178"/>
      <c r="AC34" s="178"/>
      <c r="AD34" s="178"/>
      <c r="AE34" s="178"/>
      <c r="AF34" s="178"/>
      <c r="AG34" s="178"/>
      <c r="AH34" s="178"/>
      <c r="AI34" s="178"/>
      <c r="AJ34" s="178"/>
      <c r="AK34"/>
      <c r="AL34"/>
      <c r="AM34" s="13"/>
      <c r="AN34" s="430"/>
    </row>
    <row r="35" spans="1:40" ht="13.35" customHeight="1" x14ac:dyDescent="0.2">
      <c r="A35" s="428">
        <f t="shared" si="1"/>
        <v>29</v>
      </c>
      <c r="B35" s="430"/>
      <c r="C35" s="860"/>
      <c r="D35" s="860"/>
      <c r="E35" s="861"/>
      <c r="F35" s="859"/>
      <c r="G35" s="860"/>
      <c r="H35" s="861"/>
      <c r="I35" s="859"/>
      <c r="J35" s="860"/>
      <c r="K35" s="861"/>
      <c r="L35" s="859"/>
      <c r="M35" s="860"/>
      <c r="N35" s="861"/>
      <c r="O35" s="859"/>
      <c r="P35" s="860"/>
      <c r="Q35" s="861"/>
      <c r="R35" s="872">
        <f>F35+I35+L35+O35</f>
        <v>0</v>
      </c>
      <c r="S35" s="873"/>
      <c r="T35" s="874"/>
      <c r="U35" s="180"/>
      <c r="V35" s="178" t="s">
        <v>866</v>
      </c>
      <c r="W35" s="188"/>
      <c r="X35" s="337"/>
      <c r="Y35" s="337"/>
      <c r="Z35" s="337"/>
      <c r="AA35" s="337"/>
      <c r="AB35" s="337"/>
      <c r="AC35" s="337"/>
      <c r="AD35" s="337"/>
      <c r="AE35" s="337"/>
      <c r="AF35" s="337"/>
      <c r="AG35" s="337"/>
      <c r="AH35" s="337"/>
      <c r="AI35" s="337"/>
      <c r="AJ35" s="337"/>
      <c r="AK35" s="761"/>
      <c r="AL35" s="761"/>
      <c r="AM35" s="13"/>
      <c r="AN35" s="430"/>
    </row>
    <row r="36" spans="1:40" x14ac:dyDescent="0.2">
      <c r="A36" s="428">
        <f t="shared" si="1"/>
        <v>30</v>
      </c>
      <c r="B36" s="430"/>
      <c r="C36" s="876"/>
      <c r="D36" s="876"/>
      <c r="E36" s="877"/>
      <c r="F36" s="875"/>
      <c r="G36" s="876"/>
      <c r="H36" s="877"/>
      <c r="I36" s="875"/>
      <c r="J36" s="876"/>
      <c r="K36" s="877"/>
      <c r="L36" s="875"/>
      <c r="M36" s="876"/>
      <c r="N36" s="877"/>
      <c r="O36" s="875"/>
      <c r="P36" s="876"/>
      <c r="Q36" s="877"/>
      <c r="R36" s="881">
        <f>F36+I36+L36+O36</f>
        <v>0</v>
      </c>
      <c r="S36" s="882"/>
      <c r="T36" s="883"/>
      <c r="U36" s="180"/>
      <c r="V36" s="349" t="s">
        <v>764</v>
      </c>
      <c r="W36" s="188"/>
      <c r="X36" s="337"/>
      <c r="Y36" s="337"/>
      <c r="Z36" s="337"/>
      <c r="AA36" s="337"/>
      <c r="AB36" s="337"/>
      <c r="AC36" s="337"/>
      <c r="AD36" s="337"/>
      <c r="AE36" s="337"/>
      <c r="AF36" s="337"/>
      <c r="AG36" s="337"/>
      <c r="AH36" s="337"/>
      <c r="AI36" s="337"/>
      <c r="AJ36" s="337"/>
      <c r="AK36" s="808"/>
      <c r="AL36" s="808"/>
      <c r="AM36" s="13"/>
      <c r="AN36" s="430"/>
    </row>
    <row r="37" spans="1:40" x14ac:dyDescent="0.2">
      <c r="A37" s="428">
        <f t="shared" si="1"/>
        <v>31</v>
      </c>
      <c r="B37" s="430"/>
      <c r="C37" s="885"/>
      <c r="D37" s="885"/>
      <c r="E37" s="886"/>
      <c r="F37" s="884"/>
      <c r="G37" s="885"/>
      <c r="H37" s="886"/>
      <c r="I37" s="884"/>
      <c r="J37" s="885"/>
      <c r="K37" s="886"/>
      <c r="L37" s="884"/>
      <c r="M37" s="885"/>
      <c r="N37" s="886"/>
      <c r="O37" s="884"/>
      <c r="P37" s="885"/>
      <c r="Q37" s="886"/>
      <c r="R37" s="878">
        <f>F37+I37+L37+O37</f>
        <v>0</v>
      </c>
      <c r="S37" s="879"/>
      <c r="T37" s="880"/>
      <c r="U37" s="180"/>
      <c r="V37" s="347" t="s">
        <v>694</v>
      </c>
      <c r="W37" s="188"/>
      <c r="X37" s="337"/>
      <c r="Y37" s="337"/>
      <c r="Z37" s="337"/>
      <c r="AA37" s="337"/>
      <c r="AB37" s="337"/>
      <c r="AC37" s="337"/>
      <c r="AD37" s="337"/>
      <c r="AE37" s="337"/>
      <c r="AF37" s="337"/>
      <c r="AG37" s="337"/>
      <c r="AH37" s="337"/>
      <c r="AI37" s="337"/>
      <c r="AJ37" s="737"/>
      <c r="AK37" s="737"/>
      <c r="AL37" s="737"/>
      <c r="AM37" s="13"/>
      <c r="AN37" s="430"/>
    </row>
    <row r="38" spans="1:40" x14ac:dyDescent="0.2">
      <c r="A38" s="428">
        <f t="shared" si="1"/>
        <v>32</v>
      </c>
      <c r="B38" s="430"/>
      <c r="C38" s="178"/>
      <c r="D38" s="434"/>
      <c r="E38" s="343"/>
      <c r="F38" s="343"/>
      <c r="G38" s="436"/>
      <c r="H38" s="436"/>
      <c r="I38" s="436"/>
      <c r="J38" s="862"/>
      <c r="K38" s="862"/>
      <c r="L38" s="862"/>
      <c r="M38" s="862"/>
      <c r="N38" s="862"/>
      <c r="O38" s="436"/>
      <c r="P38" s="436"/>
      <c r="Q38" s="436"/>
      <c r="R38" s="436"/>
      <c r="S38" s="436"/>
      <c r="T38" s="433"/>
      <c r="U38" s="92"/>
      <c r="V38" s="347" t="s">
        <v>816</v>
      </c>
      <c r="W38" s="188"/>
      <c r="X38" s="337"/>
      <c r="Y38" s="337"/>
      <c r="Z38" s="337"/>
      <c r="AA38" s="337"/>
      <c r="AB38" s="337"/>
      <c r="AC38" s="337"/>
      <c r="AD38" s="337"/>
      <c r="AE38" s="337"/>
      <c r="AF38" s="337"/>
      <c r="AG38" s="337"/>
      <c r="AH38" s="337"/>
      <c r="AI38" s="337"/>
      <c r="AJ38" s="696"/>
      <c r="AK38" s="696"/>
      <c r="AL38" s="696"/>
      <c r="AM38" s="13"/>
      <c r="AN38" s="430"/>
    </row>
    <row r="39" spans="1:40" x14ac:dyDescent="0.2">
      <c r="A39" s="428">
        <f t="shared" si="1"/>
        <v>33</v>
      </c>
      <c r="B39" s="430"/>
      <c r="C39" s="698" t="s">
        <v>72</v>
      </c>
      <c r="D39" s="698"/>
      <c r="E39" s="698"/>
      <c r="F39" s="698"/>
      <c r="G39" s="698"/>
      <c r="H39" s="698"/>
      <c r="I39" s="698"/>
      <c r="J39" s="698"/>
      <c r="K39" s="698"/>
      <c r="L39" s="698"/>
      <c r="M39" s="698"/>
      <c r="N39" s="698"/>
      <c r="O39" s="698"/>
      <c r="P39" s="698"/>
      <c r="Q39" s="698"/>
      <c r="R39" s="698"/>
      <c r="S39" s="698"/>
      <c r="T39" s="699"/>
      <c r="U39" s="180"/>
      <c r="V39" s="347" t="s">
        <v>826</v>
      </c>
      <c r="W39" s="188"/>
      <c r="X39" s="345"/>
      <c r="Y39" s="345"/>
      <c r="Z39" s="345"/>
      <c r="AA39" s="345"/>
      <c r="AB39" s="345"/>
      <c r="AC39" s="345"/>
      <c r="AD39" s="345"/>
      <c r="AE39" s="345"/>
      <c r="AF39" s="345"/>
      <c r="AG39" s="345"/>
      <c r="AH39" s="345"/>
      <c r="AI39" s="345"/>
      <c r="AJ39" s="737"/>
      <c r="AK39" s="737"/>
      <c r="AL39" s="737"/>
      <c r="AM39" s="13"/>
      <c r="AN39" s="430"/>
    </row>
    <row r="40" spans="1:40" x14ac:dyDescent="0.2">
      <c r="A40" s="428">
        <f t="shared" si="1"/>
        <v>34</v>
      </c>
      <c r="B40" s="430"/>
      <c r="C40" s="343"/>
      <c r="D40" s="347" t="s">
        <v>818</v>
      </c>
      <c r="E40" s="117"/>
      <c r="F40" s="178"/>
      <c r="G40" s="178"/>
      <c r="H40" s="178"/>
      <c r="I40" s="178"/>
      <c r="J40" s="178"/>
      <c r="K40" s="178"/>
      <c r="L40" s="178"/>
      <c r="M40" s="178"/>
      <c r="N40" s="178"/>
      <c r="O40" s="178"/>
      <c r="P40" s="178"/>
      <c r="Q40" s="117"/>
      <c r="R40" s="811"/>
      <c r="S40" s="696"/>
      <c r="T40" s="457"/>
      <c r="U40" s="180"/>
      <c r="V40" s="347" t="s">
        <v>789</v>
      </c>
      <c r="W40" s="188"/>
      <c r="X40" s="345"/>
      <c r="Y40" s="345"/>
      <c r="Z40" s="345"/>
      <c r="AA40" s="345"/>
      <c r="AB40" s="345"/>
      <c r="AC40" s="345"/>
      <c r="AD40" s="345"/>
      <c r="AE40" s="345"/>
      <c r="AF40" s="345"/>
      <c r="AG40" s="345"/>
      <c r="AH40" s="345"/>
      <c r="AI40" s="345"/>
      <c r="AJ40" s="696"/>
      <c r="AK40" s="696"/>
      <c r="AL40" s="696"/>
      <c r="AM40" s="13"/>
      <c r="AN40" s="430"/>
    </row>
    <row r="41" spans="1:40" x14ac:dyDescent="0.2">
      <c r="A41" s="428">
        <f t="shared" si="1"/>
        <v>35</v>
      </c>
      <c r="B41" s="430"/>
      <c r="C41" s="343"/>
      <c r="D41" s="347" t="s">
        <v>693</v>
      </c>
      <c r="E41" s="117"/>
      <c r="F41" s="178"/>
      <c r="G41" s="178"/>
      <c r="H41" s="178"/>
      <c r="I41" s="178"/>
      <c r="J41" s="178"/>
      <c r="K41" s="178"/>
      <c r="L41" s="178"/>
      <c r="M41" s="178"/>
      <c r="N41" s="178"/>
      <c r="O41" s="178"/>
      <c r="P41" s="178"/>
      <c r="Q41" s="117"/>
      <c r="R41" s="385"/>
      <c r="S41" s="385"/>
      <c r="T41" s="457"/>
      <c r="U41" s="447"/>
      <c r="V41" s="347" t="s">
        <v>785</v>
      </c>
      <c r="W41" s="14"/>
      <c r="X41" s="11"/>
      <c r="Y41" s="11"/>
      <c r="Z41" s="11"/>
      <c r="AA41" s="11"/>
      <c r="AB41" s="11"/>
      <c r="AC41" s="91"/>
      <c r="AD41" s="91"/>
      <c r="AE41" s="91"/>
      <c r="AF41" s="91"/>
      <c r="AG41" s="91"/>
      <c r="AH41" s="91"/>
      <c r="AI41" s="91"/>
      <c r="AJ41" s="696"/>
      <c r="AK41" s="696"/>
      <c r="AL41" s="696"/>
      <c r="AM41" s="13"/>
      <c r="AN41" s="430"/>
    </row>
    <row r="42" spans="1:40" x14ac:dyDescent="0.2">
      <c r="A42" s="428">
        <f t="shared" si="1"/>
        <v>36</v>
      </c>
      <c r="B42" s="430"/>
      <c r="C42" s="178"/>
      <c r="D42" s="347"/>
      <c r="E42" s="117"/>
      <c r="F42" s="178"/>
      <c r="G42" s="178"/>
      <c r="H42" s="178"/>
      <c r="I42" s="178"/>
      <c r="J42" s="178"/>
      <c r="K42" s="178"/>
      <c r="L42" s="178"/>
      <c r="M42" s="178"/>
      <c r="N42" s="178"/>
      <c r="O42" s="178"/>
      <c r="P42" s="178"/>
      <c r="Q42" s="188" t="s">
        <v>553</v>
      </c>
      <c r="R42" s="785"/>
      <c r="S42" s="785"/>
      <c r="T42" s="184"/>
      <c r="U42" s="447"/>
      <c r="V42" s="347" t="s">
        <v>786</v>
      </c>
      <c r="W42" s="11"/>
      <c r="X42" s="11"/>
      <c r="Y42" s="11"/>
      <c r="Z42" s="11"/>
      <c r="AA42" s="11"/>
      <c r="AB42" s="11"/>
      <c r="AC42" s="11"/>
      <c r="AD42" s="11"/>
      <c r="AE42" s="11"/>
      <c r="AF42" s="11"/>
      <c r="AG42" s="11" t="s">
        <v>16</v>
      </c>
      <c r="AH42" s="696"/>
      <c r="AI42" s="696"/>
      <c r="AJ42" s="696"/>
      <c r="AK42" s="696"/>
      <c r="AL42" s="696"/>
      <c r="AM42" s="13"/>
      <c r="AN42" s="430"/>
    </row>
    <row r="43" spans="1:40" x14ac:dyDescent="0.2">
      <c r="A43" s="428">
        <f t="shared" si="1"/>
        <v>37</v>
      </c>
      <c r="B43" s="430"/>
      <c r="C43" s="178"/>
      <c r="D43" s="347"/>
      <c r="E43" s="117"/>
      <c r="F43" s="178"/>
      <c r="G43" s="178"/>
      <c r="H43" s="178"/>
      <c r="I43" s="178"/>
      <c r="J43" s="178"/>
      <c r="K43" s="178"/>
      <c r="L43" s="178"/>
      <c r="M43" s="178"/>
      <c r="N43" s="178"/>
      <c r="O43" s="178"/>
      <c r="P43" s="178"/>
      <c r="Q43" s="188" t="s">
        <v>555</v>
      </c>
      <c r="R43" s="351"/>
      <c r="S43" s="351"/>
      <c r="T43" s="184"/>
      <c r="U43" s="447"/>
      <c r="V43" s="347" t="s">
        <v>794</v>
      </c>
      <c r="W43" s="11"/>
      <c r="X43" s="91"/>
      <c r="Y43" s="91"/>
      <c r="Z43" s="91"/>
      <c r="AA43" s="91"/>
      <c r="AB43" s="91"/>
      <c r="AC43" s="91"/>
      <c r="AD43" s="91"/>
      <c r="AE43" s="91"/>
      <c r="AF43" s="91"/>
      <c r="AG43" s="91"/>
      <c r="AH43" s="91"/>
      <c r="AJ43" s="696"/>
      <c r="AK43" s="696"/>
      <c r="AL43" s="696"/>
      <c r="AM43" s="83"/>
      <c r="AN43" s="430"/>
    </row>
    <row r="44" spans="1:40" x14ac:dyDescent="0.2">
      <c r="A44" s="428">
        <f t="shared" si="1"/>
        <v>38</v>
      </c>
      <c r="B44" s="430"/>
      <c r="C44" s="178"/>
      <c r="D44" s="347"/>
      <c r="E44" s="117"/>
      <c r="F44" s="178"/>
      <c r="G44" s="178"/>
      <c r="H44" s="178"/>
      <c r="I44" s="178"/>
      <c r="J44" s="178"/>
      <c r="K44" s="178"/>
      <c r="L44" s="178"/>
      <c r="M44" s="178"/>
      <c r="N44" s="178"/>
      <c r="O44" s="178"/>
      <c r="P44" s="178"/>
      <c r="Q44" s="179" t="s">
        <v>554</v>
      </c>
      <c r="R44" s="804"/>
      <c r="S44" s="804"/>
      <c r="T44" s="184"/>
      <c r="U44" s="189"/>
      <c r="V44" s="347" t="s">
        <v>793</v>
      </c>
      <c r="W44" s="11"/>
      <c r="X44" s="346"/>
      <c r="Y44" s="11"/>
      <c r="Z44" s="11"/>
      <c r="AA44" s="11"/>
      <c r="AB44" s="11"/>
      <c r="AC44" s="11"/>
      <c r="AD44" s="11"/>
      <c r="AE44" s="338"/>
      <c r="AF44" s="346"/>
      <c r="AG44" s="11"/>
      <c r="AH44" s="117"/>
      <c r="AI44" s="339"/>
      <c r="AJ44" s="696"/>
      <c r="AK44" s="696"/>
      <c r="AL44" s="696"/>
      <c r="AM44" s="83"/>
      <c r="AN44" s="430"/>
    </row>
    <row r="45" spans="1:40" x14ac:dyDescent="0.2">
      <c r="A45" s="428">
        <f t="shared" si="1"/>
        <v>39</v>
      </c>
      <c r="B45" s="430"/>
      <c r="C45" s="178"/>
      <c r="D45" s="347" t="s">
        <v>802</v>
      </c>
      <c r="E45" s="117"/>
      <c r="F45" s="178"/>
      <c r="G45" s="178"/>
      <c r="H45" s="178"/>
      <c r="I45" s="178"/>
      <c r="J45" s="178"/>
      <c r="K45" s="178"/>
      <c r="L45" s="178"/>
      <c r="M45" s="178"/>
      <c r="N45" s="178"/>
      <c r="O45" s="178"/>
      <c r="P45" s="178"/>
      <c r="Q45" s="117"/>
      <c r="R45" s="811"/>
      <c r="S45" s="811"/>
      <c r="T45" s="184"/>
      <c r="U45" s="189"/>
      <c r="V45" s="347" t="s">
        <v>792</v>
      </c>
      <c r="W45" s="11"/>
      <c r="X45" s="346"/>
      <c r="Y45" s="11"/>
      <c r="Z45" s="11"/>
      <c r="AA45" s="11"/>
      <c r="AB45" s="11"/>
      <c r="AC45" s="11"/>
      <c r="AD45" s="11"/>
      <c r="AE45" s="338"/>
      <c r="AF45" s="91"/>
      <c r="AG45" s="91"/>
      <c r="AH45" s="117"/>
      <c r="AI45" s="339"/>
      <c r="AJ45" s="696"/>
      <c r="AK45" s="696"/>
      <c r="AL45" s="696"/>
      <c r="AM45" s="83"/>
      <c r="AN45" s="430"/>
    </row>
    <row r="46" spans="1:40" x14ac:dyDescent="0.2">
      <c r="A46" s="428">
        <f t="shared" si="1"/>
        <v>40</v>
      </c>
      <c r="B46" s="430"/>
      <c r="C46" s="343"/>
      <c r="D46" s="347" t="s">
        <v>832</v>
      </c>
      <c r="E46" s="117"/>
      <c r="F46" s="432"/>
      <c r="G46" s="432"/>
      <c r="H46" s="432"/>
      <c r="I46" s="432"/>
      <c r="J46" s="432"/>
      <c r="K46" s="432"/>
      <c r="L46" s="432"/>
      <c r="M46" s="432"/>
      <c r="N46" s="435"/>
      <c r="O46" s="432"/>
      <c r="P46" s="432"/>
      <c r="Q46" s="117"/>
      <c r="R46" s="863"/>
      <c r="S46" s="863"/>
      <c r="T46" s="433"/>
      <c r="U46" s="398"/>
      <c r="V46" s="347" t="s">
        <v>787</v>
      </c>
      <c r="W46" s="178"/>
      <c r="X46" s="178"/>
      <c r="Y46" s="178"/>
      <c r="Z46" s="178"/>
      <c r="AA46" s="178"/>
      <c r="AB46" s="178"/>
      <c r="AC46" s="178"/>
      <c r="AD46" s="178"/>
      <c r="AE46" s="178"/>
      <c r="AF46" s="178"/>
      <c r="AG46" s="178"/>
      <c r="AH46" s="117"/>
      <c r="AI46" s="339"/>
      <c r="AJ46" s="696"/>
      <c r="AK46" s="696"/>
      <c r="AL46" s="696"/>
      <c r="AM46" s="83"/>
      <c r="AN46" s="430"/>
    </row>
    <row r="47" spans="1:40" x14ac:dyDescent="0.2">
      <c r="A47" s="428">
        <f t="shared" ref="A47:A69" si="2">A46+1</f>
        <v>41</v>
      </c>
      <c r="B47" s="430"/>
      <c r="C47" s="458"/>
      <c r="D47" s="347" t="s">
        <v>833</v>
      </c>
      <c r="E47" s="117"/>
      <c r="F47" s="343"/>
      <c r="G47" s="343"/>
      <c r="H47" s="343"/>
      <c r="I47" s="343"/>
      <c r="J47" s="343"/>
      <c r="K47" s="343"/>
      <c r="L47" s="343"/>
      <c r="M47" s="343"/>
      <c r="N47" s="343"/>
      <c r="O47" s="343"/>
      <c r="P47" s="343"/>
      <c r="Q47" s="117"/>
      <c r="R47" s="804"/>
      <c r="S47" s="804"/>
      <c r="T47" s="431"/>
      <c r="U47" s="336"/>
      <c r="V47" s="347" t="s">
        <v>784</v>
      </c>
      <c r="W47" s="117"/>
      <c r="X47" s="117"/>
      <c r="Y47" s="117"/>
      <c r="Z47" s="117"/>
      <c r="AA47" s="117"/>
      <c r="AB47" s="117"/>
      <c r="AC47" s="117"/>
      <c r="AD47" s="117"/>
      <c r="AE47" s="117"/>
      <c r="AF47" s="117"/>
      <c r="AG47" s="117"/>
      <c r="AH47" s="117"/>
      <c r="AI47" s="117"/>
      <c r="AJ47" s="696"/>
      <c r="AK47" s="696"/>
      <c r="AL47" s="696"/>
      <c r="AM47" s="83"/>
      <c r="AN47" s="430"/>
    </row>
    <row r="48" spans="1:40" x14ac:dyDescent="0.2">
      <c r="A48" s="428">
        <f t="shared" si="2"/>
        <v>42</v>
      </c>
      <c r="B48" s="430"/>
      <c r="C48" s="178"/>
      <c r="D48" s="347" t="s">
        <v>820</v>
      </c>
      <c r="E48" s="117"/>
      <c r="F48" s="343"/>
      <c r="G48" s="343"/>
      <c r="H48" s="343"/>
      <c r="I48" s="343"/>
      <c r="J48" s="343"/>
      <c r="K48" s="343"/>
      <c r="L48" s="343"/>
      <c r="M48" s="343"/>
      <c r="N48" s="343"/>
      <c r="O48" s="343"/>
      <c r="P48" s="343"/>
      <c r="Q48" s="117"/>
      <c r="R48" s="863"/>
      <c r="S48" s="863"/>
      <c r="T48" s="433"/>
      <c r="U48" s="336"/>
      <c r="V48" s="347" t="s">
        <v>788</v>
      </c>
      <c r="W48" s="347"/>
      <c r="X48" s="347"/>
      <c r="Y48" s="347"/>
      <c r="Z48" s="347"/>
      <c r="AA48" s="347"/>
      <c r="AB48" s="347"/>
      <c r="AC48" s="347"/>
      <c r="AD48" s="347"/>
      <c r="AE48" s="347"/>
      <c r="AF48" s="347"/>
      <c r="AG48" s="347"/>
      <c r="AH48" s="347"/>
      <c r="AI48" s="347"/>
      <c r="AJ48" s="696"/>
      <c r="AK48" s="696"/>
      <c r="AL48" s="696"/>
      <c r="AM48" s="83"/>
      <c r="AN48" s="430"/>
    </row>
    <row r="49" spans="1:40" x14ac:dyDescent="0.2">
      <c r="A49" s="428">
        <f t="shared" si="2"/>
        <v>43</v>
      </c>
      <c r="B49" s="430"/>
      <c r="C49" s="178"/>
      <c r="D49" s="347" t="s">
        <v>836</v>
      </c>
      <c r="E49" s="117"/>
      <c r="F49" s="343"/>
      <c r="G49" s="343"/>
      <c r="H49" s="343"/>
      <c r="I49" s="343"/>
      <c r="J49" s="343"/>
      <c r="K49" s="343"/>
      <c r="L49" s="343"/>
      <c r="M49" s="117"/>
      <c r="N49" s="117"/>
      <c r="O49" s="343"/>
      <c r="P49" s="343"/>
      <c r="Q49" s="117"/>
      <c r="T49" s="433"/>
      <c r="U49" s="14"/>
      <c r="V49" s="347" t="s">
        <v>795</v>
      </c>
      <c r="W49" s="14"/>
      <c r="X49" s="14"/>
      <c r="Y49" s="14"/>
      <c r="Z49" s="14"/>
      <c r="AA49" s="14"/>
      <c r="AB49" s="14"/>
      <c r="AC49" s="14"/>
      <c r="AD49" s="14"/>
      <c r="AE49" s="14"/>
      <c r="AF49" s="14"/>
      <c r="AG49" s="14"/>
      <c r="AH49" s="14"/>
      <c r="AI49" s="14"/>
      <c r="AJ49" s="696"/>
      <c r="AK49" s="696"/>
      <c r="AL49" s="696"/>
      <c r="AM49" s="83"/>
      <c r="AN49" s="430"/>
    </row>
    <row r="50" spans="1:40" ht="13.35" customHeight="1" x14ac:dyDescent="0.2">
      <c r="A50" s="428">
        <f t="shared" si="2"/>
        <v>44</v>
      </c>
      <c r="B50" s="430"/>
      <c r="C50" s="343"/>
      <c r="R50" s="780"/>
      <c r="S50" s="780"/>
      <c r="T50" s="433"/>
      <c r="U50" s="14"/>
      <c r="V50" s="347" t="s">
        <v>796</v>
      </c>
      <c r="W50" s="14"/>
      <c r="X50" s="14"/>
      <c r="Y50" s="14"/>
      <c r="Z50" s="14"/>
      <c r="AA50" s="14"/>
      <c r="AB50" s="14"/>
      <c r="AC50" s="14"/>
      <c r="AD50" s="14"/>
      <c r="AE50" s="14"/>
      <c r="AF50" s="14"/>
      <c r="AG50" s="14"/>
      <c r="AH50" s="14"/>
      <c r="AI50" s="14"/>
      <c r="AJ50" s="696"/>
      <c r="AK50" s="696"/>
      <c r="AL50" s="696"/>
      <c r="AM50" s="83"/>
      <c r="AN50" s="430"/>
    </row>
    <row r="51" spans="1:40" x14ac:dyDescent="0.2">
      <c r="A51" s="428">
        <f t="shared" si="2"/>
        <v>45</v>
      </c>
      <c r="B51" s="430"/>
      <c r="C51" s="436"/>
      <c r="D51" s="347" t="s">
        <v>804</v>
      </c>
      <c r="E51" s="117"/>
      <c r="F51" s="343"/>
      <c r="G51" s="343"/>
      <c r="H51" s="343"/>
      <c r="I51" s="343"/>
      <c r="J51" s="343"/>
      <c r="K51" s="343"/>
      <c r="L51" s="343"/>
      <c r="M51" s="117"/>
      <c r="N51" s="117"/>
      <c r="O51" s="343"/>
      <c r="P51" s="343"/>
      <c r="Q51" s="117"/>
      <c r="R51" s="780"/>
      <c r="S51" s="780"/>
      <c r="T51" s="433"/>
      <c r="U51" s="14"/>
      <c r="V51" s="178" t="s">
        <v>779</v>
      </c>
      <c r="W51" s="14"/>
      <c r="X51" s="14"/>
      <c r="Y51" s="14"/>
      <c r="Z51" s="14"/>
      <c r="AA51" s="14"/>
      <c r="AB51" s="14"/>
      <c r="AC51" s="14"/>
      <c r="AD51" s="14"/>
      <c r="AE51" s="14"/>
      <c r="AF51" s="14"/>
      <c r="AG51" s="14"/>
      <c r="AH51" s="14"/>
      <c r="AI51" s="14"/>
      <c r="AJ51" s="696"/>
      <c r="AK51" s="696"/>
      <c r="AL51" s="696"/>
      <c r="AM51" s="83"/>
      <c r="AN51" s="430"/>
    </row>
    <row r="52" spans="1:40" x14ac:dyDescent="0.2">
      <c r="A52" s="428">
        <f t="shared" si="2"/>
        <v>46</v>
      </c>
      <c r="B52" s="430"/>
      <c r="C52" s="178"/>
      <c r="D52" s="117" t="s">
        <v>834</v>
      </c>
      <c r="E52" s="117"/>
      <c r="F52" s="343"/>
      <c r="G52" s="343"/>
      <c r="H52" s="343"/>
      <c r="I52" s="343"/>
      <c r="J52" s="343"/>
      <c r="K52" s="343"/>
      <c r="L52" s="343"/>
      <c r="M52" s="343"/>
      <c r="N52" s="343"/>
      <c r="O52" s="343"/>
      <c r="P52" s="117"/>
      <c r="Q52" s="117"/>
      <c r="R52" s="780"/>
      <c r="S52" s="780"/>
      <c r="T52" s="433"/>
      <c r="U52" s="14"/>
      <c r="V52" s="559" t="s">
        <v>828</v>
      </c>
      <c r="AH52" s="761"/>
      <c r="AI52" s="761"/>
      <c r="AJ52" s="761"/>
      <c r="AK52" s="761"/>
      <c r="AL52" s="761"/>
      <c r="AM52" s="83"/>
      <c r="AN52" s="430"/>
    </row>
    <row r="53" spans="1:40" x14ac:dyDescent="0.2">
      <c r="A53" s="428">
        <f t="shared" si="2"/>
        <v>47</v>
      </c>
      <c r="B53" s="430"/>
      <c r="C53" s="450"/>
      <c r="D53" s="347" t="s">
        <v>735</v>
      </c>
      <c r="E53" s="117"/>
      <c r="F53" s="343"/>
      <c r="G53" s="343"/>
      <c r="H53" s="343"/>
      <c r="I53" s="343"/>
      <c r="J53" s="343"/>
      <c r="K53" s="343"/>
      <c r="L53" s="343"/>
      <c r="M53" s="117"/>
      <c r="N53" s="117"/>
      <c r="O53" s="343"/>
      <c r="P53" s="343"/>
      <c r="Q53" s="117"/>
      <c r="R53" s="780"/>
      <c r="S53" s="780"/>
      <c r="T53" s="433"/>
      <c r="U53" s="14"/>
      <c r="V53" s="178" t="s">
        <v>695</v>
      </c>
      <c r="W53" s="14"/>
      <c r="X53" s="14"/>
      <c r="Y53" s="14"/>
      <c r="Z53" s="14"/>
      <c r="AA53" s="14"/>
      <c r="AB53" s="14"/>
      <c r="AC53" s="14"/>
      <c r="AD53" s="14"/>
      <c r="AE53" s="14"/>
      <c r="AF53" s="14"/>
      <c r="AG53" s="14"/>
      <c r="AH53" s="14"/>
      <c r="AI53" s="14"/>
      <c r="AJ53" s="737"/>
      <c r="AK53" s="737"/>
      <c r="AL53" s="737"/>
      <c r="AM53" s="83"/>
      <c r="AN53" s="430"/>
    </row>
    <row r="54" spans="1:40" x14ac:dyDescent="0.2">
      <c r="A54" s="428">
        <f t="shared" si="2"/>
        <v>48</v>
      </c>
      <c r="B54" s="430"/>
      <c r="C54" s="458"/>
      <c r="D54" s="347" t="s">
        <v>819</v>
      </c>
      <c r="E54" s="117"/>
      <c r="F54" s="343"/>
      <c r="G54" s="343"/>
      <c r="H54" s="343"/>
      <c r="I54" s="343"/>
      <c r="J54" s="343"/>
      <c r="K54" s="343"/>
      <c r="L54" s="343"/>
      <c r="M54" s="117"/>
      <c r="N54" s="117"/>
      <c r="O54" s="343"/>
      <c r="P54" s="343"/>
      <c r="Q54" s="117"/>
      <c r="R54" s="780"/>
      <c r="S54" s="780"/>
      <c r="T54" s="459"/>
      <c r="U54" s="14"/>
      <c r="V54" s="178" t="s">
        <v>696</v>
      </c>
      <c r="W54" s="14"/>
      <c r="X54" s="14"/>
      <c r="Y54" s="14"/>
      <c r="Z54" s="14"/>
      <c r="AA54" s="14"/>
      <c r="AB54" s="14"/>
      <c r="AC54" s="14"/>
      <c r="AD54" s="14"/>
      <c r="AE54" s="14"/>
      <c r="AF54" s="14"/>
      <c r="AG54" s="14"/>
      <c r="AH54" s="14"/>
      <c r="AI54" s="14"/>
      <c r="AJ54" s="737"/>
      <c r="AK54" s="737"/>
      <c r="AL54" s="737"/>
      <c r="AM54" s="83"/>
      <c r="AN54" s="430"/>
    </row>
    <row r="55" spans="1:40" x14ac:dyDescent="0.2">
      <c r="A55" s="428">
        <f t="shared" si="2"/>
        <v>49</v>
      </c>
      <c r="B55" s="430"/>
      <c r="C55" s="451"/>
      <c r="D55" s="178" t="s">
        <v>835</v>
      </c>
      <c r="R55" s="383"/>
      <c r="S55" s="383"/>
      <c r="T55" s="433"/>
      <c r="U55" s="14"/>
      <c r="V55" s="347" t="s">
        <v>697</v>
      </c>
      <c r="W55" s="14"/>
      <c r="X55" s="14"/>
      <c r="Y55" s="14"/>
      <c r="Z55" s="14"/>
      <c r="AA55" s="14"/>
      <c r="AB55" s="14"/>
      <c r="AC55" s="14"/>
      <c r="AD55" s="14"/>
      <c r="AE55" s="14"/>
      <c r="AF55" s="14"/>
      <c r="AG55" s="14"/>
      <c r="AH55" s="14"/>
      <c r="AI55" s="14"/>
      <c r="AJ55" s="737"/>
      <c r="AK55" s="737"/>
      <c r="AL55" s="737"/>
      <c r="AM55" s="83"/>
      <c r="AN55" s="430"/>
    </row>
    <row r="56" spans="1:40" x14ac:dyDescent="0.2">
      <c r="A56" s="428">
        <f t="shared" si="2"/>
        <v>50</v>
      </c>
      <c r="B56" s="430"/>
      <c r="C56" s="451"/>
      <c r="D56" s="178"/>
      <c r="E56" s="559"/>
      <c r="R56" s="808"/>
      <c r="S56" s="808"/>
      <c r="T56" s="433"/>
      <c r="U56" s="14"/>
      <c r="V56" s="347" t="s">
        <v>790</v>
      </c>
      <c r="W56" s="14"/>
      <c r="X56" s="14"/>
      <c r="Y56" s="14"/>
      <c r="Z56" s="14"/>
      <c r="AA56" s="14"/>
      <c r="AB56" s="14"/>
      <c r="AC56" s="14"/>
      <c r="AD56" s="14"/>
      <c r="AE56" s="14"/>
      <c r="AF56" s="14"/>
      <c r="AG56" s="14"/>
      <c r="AH56" s="14"/>
      <c r="AI56" s="14"/>
      <c r="AJ56" s="696"/>
      <c r="AK56" s="696"/>
      <c r="AL56" s="696"/>
      <c r="AM56" s="83"/>
      <c r="AN56" s="430"/>
    </row>
    <row r="57" spans="1:40" x14ac:dyDescent="0.2">
      <c r="A57" s="428">
        <f t="shared" si="2"/>
        <v>51</v>
      </c>
      <c r="B57" s="430"/>
      <c r="C57" s="451"/>
      <c r="D57" s="178" t="s">
        <v>556</v>
      </c>
      <c r="N57" s="559" t="s">
        <v>733</v>
      </c>
      <c r="R57" s="808"/>
      <c r="S57" s="808"/>
      <c r="T57" s="433"/>
      <c r="U57" s="14"/>
      <c r="V57" s="347" t="s">
        <v>791</v>
      </c>
      <c r="W57" s="14"/>
      <c r="X57" s="14"/>
      <c r="Y57" s="14"/>
      <c r="Z57" s="14"/>
      <c r="AA57" s="14"/>
      <c r="AB57" s="14"/>
      <c r="AC57" s="14"/>
      <c r="AD57" s="14"/>
      <c r="AE57" s="14"/>
      <c r="AF57" s="14"/>
      <c r="AG57" s="14"/>
      <c r="AH57" s="14"/>
      <c r="AI57" s="14"/>
      <c r="AJ57" s="870"/>
      <c r="AK57" s="870"/>
      <c r="AL57" s="870"/>
      <c r="AM57" s="83"/>
      <c r="AN57" s="448"/>
    </row>
    <row r="58" spans="1:40" ht="12.75" customHeight="1" x14ac:dyDescent="0.2">
      <c r="A58" s="428">
        <f t="shared" si="2"/>
        <v>52</v>
      </c>
      <c r="B58" s="430"/>
      <c r="C58" s="80"/>
      <c r="D58" s="178" t="s">
        <v>737</v>
      </c>
      <c r="R58" s="780"/>
      <c r="S58" s="780"/>
      <c r="U58" s="336"/>
      <c r="V58" s="572"/>
      <c r="W58" s="573"/>
      <c r="X58" s="573"/>
      <c r="Y58" s="573"/>
      <c r="Z58" s="573"/>
      <c r="AA58" s="573"/>
      <c r="AB58" s="573"/>
      <c r="AC58" s="573"/>
      <c r="AD58" s="573"/>
      <c r="AE58" s="573"/>
      <c r="AF58" s="573"/>
      <c r="AG58" s="573"/>
      <c r="AH58" s="573"/>
      <c r="AI58" s="573"/>
      <c r="AJ58" s="864"/>
      <c r="AK58" s="864"/>
      <c r="AL58" s="864"/>
      <c r="AM58" s="574"/>
      <c r="AN58" s="575"/>
    </row>
    <row r="59" spans="1:40" ht="12.75" customHeight="1" x14ac:dyDescent="0.2">
      <c r="A59" s="428"/>
      <c r="B59" s="430"/>
      <c r="D59" s="178" t="s">
        <v>758</v>
      </c>
      <c r="O59" s="492"/>
      <c r="R59" s="780"/>
      <c r="S59" s="780"/>
      <c r="U59" s="336"/>
      <c r="V59" s="178" t="s">
        <v>799</v>
      </c>
      <c r="W59" s="14"/>
      <c r="X59" s="14"/>
      <c r="Y59" s="14"/>
      <c r="Z59" s="14"/>
      <c r="AA59" s="14"/>
      <c r="AB59" s="14"/>
      <c r="AC59" s="14"/>
      <c r="AD59" s="14"/>
      <c r="AE59" s="14"/>
      <c r="AF59" s="14"/>
      <c r="AG59" s="14"/>
      <c r="AH59" s="14"/>
      <c r="AI59" s="14"/>
      <c r="AJ59" s="696"/>
      <c r="AK59" s="696"/>
      <c r="AL59" s="696"/>
      <c r="AM59" s="83"/>
      <c r="AN59" s="449"/>
    </row>
    <row r="60" spans="1:40" ht="13.35" customHeight="1" x14ac:dyDescent="0.2">
      <c r="A60" s="428">
        <f>A58+1</f>
        <v>53</v>
      </c>
      <c r="B60" s="430"/>
      <c r="C60" s="328"/>
      <c r="D60" s="178" t="s">
        <v>881</v>
      </c>
      <c r="R60" s="780"/>
      <c r="S60" s="780"/>
      <c r="U60" s="80"/>
      <c r="V60" s="178" t="s">
        <v>814</v>
      </c>
      <c r="W60" s="14"/>
      <c r="X60" s="14"/>
      <c r="Y60" s="14"/>
      <c r="Z60" s="14"/>
      <c r="AA60" s="14"/>
      <c r="AB60" s="14"/>
      <c r="AC60" s="14"/>
      <c r="AD60" s="14"/>
      <c r="AE60" s="14"/>
      <c r="AF60" s="14"/>
      <c r="AG60" s="14"/>
      <c r="AH60" s="14"/>
      <c r="AI60" s="14"/>
      <c r="AJ60" s="696"/>
      <c r="AK60" s="696"/>
      <c r="AL60" s="696"/>
      <c r="AM60" s="13"/>
      <c r="AN60" s="430"/>
    </row>
    <row r="61" spans="1:40" x14ac:dyDescent="0.2">
      <c r="A61" s="428">
        <f t="shared" si="2"/>
        <v>54</v>
      </c>
      <c r="B61" s="430"/>
      <c r="C61" s="328"/>
      <c r="D61" s="347" t="s">
        <v>882</v>
      </c>
      <c r="R61" s="780"/>
      <c r="S61" s="780"/>
      <c r="U61" s="80"/>
      <c r="V61" s="178" t="s">
        <v>698</v>
      </c>
      <c r="W61" s="14"/>
      <c r="X61" s="14"/>
      <c r="Y61" s="14"/>
      <c r="Z61" s="14"/>
      <c r="AA61" s="14"/>
      <c r="AB61" s="14"/>
      <c r="AC61" s="14"/>
      <c r="AD61" s="14"/>
      <c r="AE61" s="14"/>
      <c r="AF61" s="14"/>
      <c r="AG61" s="14"/>
      <c r="AH61" s="14"/>
      <c r="AI61" s="14"/>
      <c r="AM61" s="13"/>
      <c r="AN61" s="430"/>
    </row>
    <row r="62" spans="1:40" x14ac:dyDescent="0.2">
      <c r="A62" s="428">
        <f t="shared" si="2"/>
        <v>55</v>
      </c>
      <c r="B62" s="430"/>
      <c r="C62" s="329"/>
      <c r="D62" s="178" t="s">
        <v>734</v>
      </c>
      <c r="M62" s="339"/>
      <c r="N62" s="339"/>
      <c r="O62" s="339"/>
      <c r="P62" s="339"/>
      <c r="Q62" s="339"/>
      <c r="R62" s="808"/>
      <c r="S62" s="808"/>
      <c r="U62" s="80"/>
      <c r="W62" s="559" t="s">
        <v>808</v>
      </c>
      <c r="AJ62" s="696"/>
      <c r="AK62" s="696"/>
      <c r="AL62" s="696"/>
      <c r="AM62" s="13"/>
      <c r="AN62" s="430"/>
    </row>
    <row r="63" spans="1:40" x14ac:dyDescent="0.2">
      <c r="A63" s="428">
        <f t="shared" si="2"/>
        <v>56</v>
      </c>
      <c r="B63" s="430"/>
      <c r="C63" s="329"/>
      <c r="D63" s="347" t="s">
        <v>776</v>
      </c>
      <c r="N63" s="808"/>
      <c r="O63" s="808"/>
      <c r="P63" s="808"/>
      <c r="Q63" s="808"/>
      <c r="R63" s="808"/>
      <c r="S63" s="808"/>
      <c r="U63" s="80"/>
      <c r="V63" s="178" t="s">
        <v>797</v>
      </c>
      <c r="AJ63" s="696"/>
      <c r="AK63" s="696"/>
      <c r="AL63" s="696"/>
      <c r="AM63" s="13"/>
      <c r="AN63" s="430"/>
    </row>
    <row r="64" spans="1:40" x14ac:dyDescent="0.2">
      <c r="A64" s="428">
        <f t="shared" si="2"/>
        <v>57</v>
      </c>
      <c r="B64" s="430"/>
      <c r="C64" s="329"/>
      <c r="D64" s="347" t="s">
        <v>557</v>
      </c>
      <c r="R64" s="761"/>
      <c r="S64" s="761"/>
      <c r="U64" s="80"/>
      <c r="V64" s="178" t="s">
        <v>535</v>
      </c>
      <c r="AJ64" s="888"/>
      <c r="AK64" s="888"/>
      <c r="AL64" s="888"/>
      <c r="AM64" s="13"/>
      <c r="AN64" s="430"/>
    </row>
    <row r="65" spans="1:42" x14ac:dyDescent="0.2">
      <c r="A65" s="428">
        <f t="shared" si="2"/>
        <v>58</v>
      </c>
      <c r="B65" s="430"/>
      <c r="C65" s="329"/>
      <c r="D65" s="178" t="s">
        <v>774</v>
      </c>
      <c r="R65" s="808"/>
      <c r="S65" s="808"/>
      <c r="U65" s="80"/>
      <c r="V65" s="869"/>
      <c r="W65" s="869"/>
      <c r="X65" s="869"/>
      <c r="Y65" s="869"/>
      <c r="Z65" s="869"/>
      <c r="AA65" s="869"/>
      <c r="AB65" s="869"/>
      <c r="AC65" s="869"/>
      <c r="AD65" s="869"/>
      <c r="AE65" s="869"/>
      <c r="AF65" s="869"/>
      <c r="AG65" s="869"/>
      <c r="AH65" s="869"/>
      <c r="AI65" s="869"/>
      <c r="AJ65" s="869"/>
      <c r="AK65" s="869"/>
      <c r="AL65" s="869"/>
      <c r="AM65" s="13"/>
      <c r="AN65" s="430"/>
    </row>
    <row r="66" spans="1:42" x14ac:dyDescent="0.2">
      <c r="A66" s="428">
        <f t="shared" si="2"/>
        <v>59</v>
      </c>
      <c r="B66" s="430"/>
      <c r="C66" s="91"/>
      <c r="D66" s="178" t="s">
        <v>783</v>
      </c>
      <c r="R66" s="808"/>
      <c r="S66" s="808"/>
      <c r="U66" s="80"/>
      <c r="V66" s="559" t="s">
        <v>798</v>
      </c>
      <c r="AJ66" s="871"/>
      <c r="AK66" s="871"/>
      <c r="AL66" s="871"/>
      <c r="AM66" s="13"/>
      <c r="AN66" s="430"/>
    </row>
    <row r="67" spans="1:42" x14ac:dyDescent="0.2">
      <c r="A67" s="428">
        <f t="shared" si="2"/>
        <v>60</v>
      </c>
      <c r="B67" s="430"/>
      <c r="C67" s="91"/>
      <c r="D67" s="178" t="s">
        <v>773</v>
      </c>
      <c r="R67" s="808"/>
      <c r="S67" s="808"/>
      <c r="U67" s="80"/>
      <c r="V67" s="869"/>
      <c r="W67" s="869"/>
      <c r="X67" s="869"/>
      <c r="Y67" s="869"/>
      <c r="Z67" s="869"/>
      <c r="AA67" s="869"/>
      <c r="AB67" s="869"/>
      <c r="AC67" s="869"/>
      <c r="AD67" s="869"/>
      <c r="AE67" s="869"/>
      <c r="AF67" s="869"/>
      <c r="AG67" s="869"/>
      <c r="AH67" s="869"/>
      <c r="AI67" s="869"/>
      <c r="AJ67" s="869"/>
      <c r="AK67" s="869"/>
      <c r="AL67" s="869"/>
      <c r="AM67" s="13"/>
      <c r="AN67" s="430"/>
    </row>
    <row r="68" spans="1:42" x14ac:dyDescent="0.2">
      <c r="A68" s="428">
        <f t="shared" si="2"/>
        <v>61</v>
      </c>
      <c r="B68" s="430"/>
      <c r="C68" s="91"/>
      <c r="U68" s="80"/>
      <c r="V68" s="178" t="s">
        <v>536</v>
      </c>
      <c r="Z68" s="559" t="s">
        <v>750</v>
      </c>
      <c r="AC68" s="350" t="s">
        <v>537</v>
      </c>
      <c r="AJ68" s="696"/>
      <c r="AK68" s="696"/>
      <c r="AL68" s="696"/>
      <c r="AM68" s="13"/>
      <c r="AN68" s="430"/>
    </row>
    <row r="69" spans="1:42" ht="12.75" customHeight="1" x14ac:dyDescent="0.2">
      <c r="A69" s="428">
        <f t="shared" si="2"/>
        <v>62</v>
      </c>
      <c r="B69" s="430"/>
      <c r="C69" s="91"/>
      <c r="U69" s="80"/>
      <c r="V69" s="347"/>
      <c r="AC69" s="350" t="s">
        <v>538</v>
      </c>
      <c r="AJ69" s="737"/>
      <c r="AK69" s="737"/>
      <c r="AL69" s="737"/>
      <c r="AM69" s="13"/>
      <c r="AN69" s="430"/>
    </row>
    <row r="70" spans="1:42" ht="12.75" customHeight="1" x14ac:dyDescent="0.2">
      <c r="A70" s="428"/>
      <c r="B70" s="396"/>
      <c r="C70" s="91"/>
      <c r="U70" s="80"/>
      <c r="V70" s="178" t="s">
        <v>539</v>
      </c>
      <c r="AJ70" s="737"/>
      <c r="AK70" s="737"/>
      <c r="AL70" s="737"/>
      <c r="AM70" s="13"/>
      <c r="AN70" s="396"/>
    </row>
    <row r="71" spans="1:42" ht="3" customHeight="1" x14ac:dyDescent="0.2">
      <c r="A71" s="556"/>
      <c r="B71" s="460"/>
      <c r="C71" s="461"/>
      <c r="D71" s="82"/>
      <c r="E71" s="82"/>
      <c r="F71" s="82"/>
      <c r="G71" s="82"/>
      <c r="H71" s="82"/>
      <c r="I71" s="82"/>
      <c r="J71" s="82"/>
      <c r="K71" s="82"/>
      <c r="L71" s="82"/>
      <c r="M71" s="82"/>
      <c r="N71" s="82"/>
      <c r="O71" s="82"/>
      <c r="P71" s="82"/>
      <c r="Q71" s="82"/>
      <c r="R71" s="82"/>
      <c r="S71" s="82"/>
      <c r="T71" s="461"/>
      <c r="U71" s="543"/>
      <c r="V71" s="461"/>
      <c r="W71" s="461"/>
      <c r="X71" s="461"/>
      <c r="Y71" s="461"/>
      <c r="Z71" s="461"/>
      <c r="AA71" s="461"/>
      <c r="AB71" s="461"/>
      <c r="AC71" s="461"/>
      <c r="AD71" s="461"/>
      <c r="AE71" s="461"/>
      <c r="AF71" s="461"/>
      <c r="AG71" s="461"/>
      <c r="AH71" s="461"/>
      <c r="AI71" s="461"/>
      <c r="AJ71" s="461"/>
      <c r="AK71" s="461"/>
      <c r="AL71" s="461"/>
      <c r="AM71" s="27"/>
      <c r="AN71" s="396"/>
      <c r="AP71" s="149"/>
    </row>
    <row r="72" spans="1:42" ht="12.75" customHeight="1" x14ac:dyDescent="0.2">
      <c r="A72" s="189"/>
      <c r="B72" s="117"/>
      <c r="C72" s="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7"/>
      <c r="AE72" s="117"/>
      <c r="AF72" s="117"/>
      <c r="AG72" s="117"/>
      <c r="AH72" s="117"/>
      <c r="AI72" s="117"/>
      <c r="AJ72" s="117"/>
      <c r="AK72" s="117"/>
      <c r="AL72" s="117"/>
      <c r="AM72" s="115"/>
      <c r="AN72" s="154"/>
      <c r="AP72" s="188"/>
    </row>
    <row r="73" spans="1:42" ht="12.75" customHeight="1" x14ac:dyDescent="0.2">
      <c r="A73" s="80"/>
      <c r="C73" s="84" t="s">
        <v>12</v>
      </c>
      <c r="D73" s="84"/>
      <c r="E73" s="84"/>
      <c r="F73" s="84"/>
      <c r="G73" s="84"/>
      <c r="H73" s="84"/>
      <c r="I73" s="845"/>
      <c r="J73" s="845"/>
      <c r="K73" s="845"/>
      <c r="L73" s="845"/>
      <c r="M73" s="845"/>
      <c r="N73" s="845"/>
      <c r="O73" s="845"/>
      <c r="P73" s="845"/>
      <c r="Q73" s="845"/>
      <c r="R73" s="845"/>
      <c r="S73" s="845"/>
      <c r="T73" s="845"/>
      <c r="W73" s="84" t="s">
        <v>48</v>
      </c>
      <c r="X73" s="84"/>
      <c r="Y73" s="813"/>
      <c r="Z73" s="813"/>
      <c r="AE73" s="58" t="s">
        <v>271</v>
      </c>
      <c r="AF73" s="58"/>
      <c r="AG73" s="58"/>
      <c r="AH73" s="802">
        <v>5</v>
      </c>
      <c r="AI73" s="802"/>
      <c r="AJ73" s="201" t="s">
        <v>269</v>
      </c>
      <c r="AK73" s="802">
        <f>IF(C_PageNo_Total=0,"",C_PageNo_Total)</f>
        <v>8</v>
      </c>
      <c r="AL73" s="802"/>
      <c r="AM73" s="58"/>
      <c r="AN73" s="462"/>
      <c r="AP73" s="188"/>
    </row>
    <row r="74" spans="1:42" ht="12.75" customHeight="1" x14ac:dyDescent="0.2">
      <c r="A74" s="81"/>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463"/>
      <c r="AP74" s="149"/>
    </row>
    <row r="75" spans="1:42" ht="12.75" customHeight="1" x14ac:dyDescent="0.2">
      <c r="AP75" s="149"/>
    </row>
    <row r="76" spans="1:42" x14ac:dyDescent="0.2">
      <c r="AP76" s="149"/>
    </row>
    <row r="77" spans="1:42" x14ac:dyDescent="0.2">
      <c r="AP77" s="149"/>
    </row>
    <row r="78" spans="1:42" x14ac:dyDescent="0.2">
      <c r="AP78" s="149"/>
    </row>
    <row r="79" spans="1:42" x14ac:dyDescent="0.2">
      <c r="AP79" s="149"/>
    </row>
    <row r="80" spans="1:42" x14ac:dyDescent="0.2">
      <c r="AP80" s="149"/>
    </row>
    <row r="81" spans="42:42" x14ac:dyDescent="0.2">
      <c r="AP81" s="149"/>
    </row>
    <row r="82" spans="42:42" x14ac:dyDescent="0.2">
      <c r="AP82" s="149"/>
    </row>
    <row r="83" spans="42:42" x14ac:dyDescent="0.2">
      <c r="AP83" s="149"/>
    </row>
    <row r="84" spans="42:42" x14ac:dyDescent="0.2">
      <c r="AP84" s="149"/>
    </row>
    <row r="85" spans="42:42" x14ac:dyDescent="0.2">
      <c r="AP85" s="149"/>
    </row>
    <row r="86" spans="42:42" x14ac:dyDescent="0.2">
      <c r="AP86" s="149"/>
    </row>
    <row r="87" spans="42:42" x14ac:dyDescent="0.2">
      <c r="AP87" s="149"/>
    </row>
    <row r="88" spans="42:42" x14ac:dyDescent="0.2">
      <c r="AP88" s="149"/>
    </row>
    <row r="89" spans="42:42" x14ac:dyDescent="0.2">
      <c r="AP89" s="149"/>
    </row>
    <row r="90" spans="42:42" x14ac:dyDescent="0.2">
      <c r="AP90" s="149"/>
    </row>
    <row r="91" spans="42:42" x14ac:dyDescent="0.2">
      <c r="AP91" s="149"/>
    </row>
    <row r="92" spans="42:42" x14ac:dyDescent="0.2">
      <c r="AP92" s="149"/>
    </row>
    <row r="93" spans="42:42" x14ac:dyDescent="0.2">
      <c r="AP93" s="149"/>
    </row>
    <row r="94" spans="42:42" x14ac:dyDescent="0.2">
      <c r="AP94" s="149"/>
    </row>
    <row r="95" spans="42:42" x14ac:dyDescent="0.2">
      <c r="AP95" s="149"/>
    </row>
    <row r="96" spans="42:42" x14ac:dyDescent="0.2">
      <c r="AP96" s="149"/>
    </row>
    <row r="97" spans="42:42" x14ac:dyDescent="0.2">
      <c r="AP97" s="149"/>
    </row>
    <row r="98" spans="42:42" x14ac:dyDescent="0.2">
      <c r="AP98" s="149"/>
    </row>
    <row r="99" spans="42:42" x14ac:dyDescent="0.2">
      <c r="AP99" s="149"/>
    </row>
    <row r="100" spans="42:42" x14ac:dyDescent="0.2">
      <c r="AP100" s="149"/>
    </row>
    <row r="101" spans="42:42" x14ac:dyDescent="0.2">
      <c r="AP101" s="149"/>
    </row>
    <row r="102" spans="42:42" x14ac:dyDescent="0.2">
      <c r="AP102" s="149"/>
    </row>
    <row r="103" spans="42:42" x14ac:dyDescent="0.2">
      <c r="AP103" s="149"/>
    </row>
    <row r="104" spans="42:42" x14ac:dyDescent="0.2">
      <c r="AP104" s="149"/>
    </row>
    <row r="105" spans="42:42" x14ac:dyDescent="0.2">
      <c r="AP105" s="149"/>
    </row>
    <row r="106" spans="42:42" x14ac:dyDescent="0.2">
      <c r="AP106" s="149"/>
    </row>
    <row r="107" spans="42:42" x14ac:dyDescent="0.2">
      <c r="AP107" s="149"/>
    </row>
    <row r="108" spans="42:42" x14ac:dyDescent="0.2">
      <c r="AP108" s="149"/>
    </row>
  </sheetData>
  <mergeCells count="136">
    <mergeCell ref="AJ53:AL53"/>
    <mergeCell ref="AK21:AL21"/>
    <mergeCell ref="AK22:AL22"/>
    <mergeCell ref="AK23:AL23"/>
    <mergeCell ref="AK29:AL29"/>
    <mergeCell ref="AK26:AL26"/>
    <mergeCell ref="R22:S22"/>
    <mergeCell ref="P25:S25"/>
    <mergeCell ref="R27:S27"/>
    <mergeCell ref="AH52:AL52"/>
    <mergeCell ref="R28:S28"/>
    <mergeCell ref="R30:S30"/>
    <mergeCell ref="R31:S31"/>
    <mergeCell ref="AJ40:AL40"/>
    <mergeCell ref="AJ38:AL38"/>
    <mergeCell ref="AJ50:AL50"/>
    <mergeCell ref="AJ51:AL51"/>
    <mergeCell ref="AJ41:AL41"/>
    <mergeCell ref="C35:E35"/>
    <mergeCell ref="AJ47:AL47"/>
    <mergeCell ref="AJ48:AL48"/>
    <mergeCell ref="AJ49:AL49"/>
    <mergeCell ref="AJ39:AL39"/>
    <mergeCell ref="AJ37:AL37"/>
    <mergeCell ref="AH42:AL42"/>
    <mergeCell ref="AK36:AL36"/>
    <mergeCell ref="AK35:AL35"/>
    <mergeCell ref="AJ43:AL43"/>
    <mergeCell ref="F35:H35"/>
    <mergeCell ref="AK11:AL11"/>
    <mergeCell ref="AI27:AL27"/>
    <mergeCell ref="AI28:AL28"/>
    <mergeCell ref="AK19:AL19"/>
    <mergeCell ref="AK16:AL16"/>
    <mergeCell ref="AK24:AL24"/>
    <mergeCell ref="W31:AL31"/>
    <mergeCell ref="AK32:AL32"/>
    <mergeCell ref="R21:S21"/>
    <mergeCell ref="F34:H34"/>
    <mergeCell ref="N16:S16"/>
    <mergeCell ref="P20:S20"/>
    <mergeCell ref="I73:T73"/>
    <mergeCell ref="R35:T35"/>
    <mergeCell ref="R34:T34"/>
    <mergeCell ref="I36:K36"/>
    <mergeCell ref="R37:T37"/>
    <mergeCell ref="R36:T36"/>
    <mergeCell ref="R40:S40"/>
    <mergeCell ref="R42:S42"/>
    <mergeCell ref="O37:Q37"/>
    <mergeCell ref="L36:N36"/>
    <mergeCell ref="O35:Q35"/>
    <mergeCell ref="I34:K34"/>
    <mergeCell ref="O34:Q34"/>
    <mergeCell ref="L35:N35"/>
    <mergeCell ref="L34:N34"/>
    <mergeCell ref="C39:T39"/>
    <mergeCell ref="O36:Q36"/>
    <mergeCell ref="F37:H37"/>
    <mergeCell ref="I37:K37"/>
    <mergeCell ref="L37:N37"/>
    <mergeCell ref="C36:E36"/>
    <mergeCell ref="F36:H36"/>
    <mergeCell ref="C37:E37"/>
    <mergeCell ref="C34:E34"/>
    <mergeCell ref="AH73:AI73"/>
    <mergeCell ref="AK73:AL73"/>
    <mergeCell ref="Y73:Z73"/>
    <mergeCell ref="AJ44:AL44"/>
    <mergeCell ref="AJ45:AL45"/>
    <mergeCell ref="AJ46:AL46"/>
    <mergeCell ref="R45:S45"/>
    <mergeCell ref="R46:S46"/>
    <mergeCell ref="R47:S47"/>
    <mergeCell ref="AJ68:AL68"/>
    <mergeCell ref="V65:AL65"/>
    <mergeCell ref="AJ60:AL60"/>
    <mergeCell ref="AJ54:AL54"/>
    <mergeCell ref="AJ55:AL55"/>
    <mergeCell ref="AJ56:AL56"/>
    <mergeCell ref="AJ57:AL57"/>
    <mergeCell ref="R50:S50"/>
    <mergeCell ref="R44:S44"/>
    <mergeCell ref="R61:S61"/>
    <mergeCell ref="R62:S62"/>
    <mergeCell ref="AJ70:AL70"/>
    <mergeCell ref="AJ69:AL69"/>
    <mergeCell ref="AJ66:AL66"/>
    <mergeCell ref="V67:AL67"/>
    <mergeCell ref="U4:AM4"/>
    <mergeCell ref="C4:T4"/>
    <mergeCell ref="M19:S19"/>
    <mergeCell ref="M9:S9"/>
    <mergeCell ref="AK5:AL5"/>
    <mergeCell ref="AK6:AL6"/>
    <mergeCell ref="AK7:AL7"/>
    <mergeCell ref="M14:S14"/>
    <mergeCell ref="N17:S17"/>
    <mergeCell ref="N18:S18"/>
    <mergeCell ref="AK12:AL12"/>
    <mergeCell ref="AK13:AL13"/>
    <mergeCell ref="AK17:AL17"/>
    <mergeCell ref="AK18:AL18"/>
    <mergeCell ref="R5:S5"/>
    <mergeCell ref="R6:S6"/>
    <mergeCell ref="I7:S7"/>
    <mergeCell ref="L10:S10"/>
    <mergeCell ref="L11:S11"/>
    <mergeCell ref="L12:S12"/>
    <mergeCell ref="N15:S15"/>
    <mergeCell ref="AK8:AL8"/>
    <mergeCell ref="AK9:AL9"/>
    <mergeCell ref="AK10:AL10"/>
    <mergeCell ref="I35:K35"/>
    <mergeCell ref="R67:S67"/>
    <mergeCell ref="N63:S63"/>
    <mergeCell ref="R64:S64"/>
    <mergeCell ref="R65:S65"/>
    <mergeCell ref="R66:S66"/>
    <mergeCell ref="J38:N38"/>
    <mergeCell ref="R56:S56"/>
    <mergeCell ref="R57:S57"/>
    <mergeCell ref="R58:S58"/>
    <mergeCell ref="R59:S59"/>
    <mergeCell ref="R60:S60"/>
    <mergeCell ref="R52:S52"/>
    <mergeCell ref="R54:S54"/>
    <mergeCell ref="R53:S53"/>
    <mergeCell ref="R51:S51"/>
    <mergeCell ref="R48:S48"/>
    <mergeCell ref="AJ58:AL58"/>
    <mergeCell ref="AK25:AL25"/>
    <mergeCell ref="AJ59:AL59"/>
    <mergeCell ref="AJ62:AL62"/>
    <mergeCell ref="AJ63:AL63"/>
    <mergeCell ref="AJ64:AL64"/>
  </mergeCells>
  <phoneticPr fontId="0" type="noConversion"/>
  <conditionalFormatting sqref="K26:N26">
    <cfRule type="expression" dxfId="7" priority="1" stopIfTrue="1">
      <formula>F25="OTHER"</formula>
    </cfRule>
  </conditionalFormatting>
  <conditionalFormatting sqref="O26">
    <cfRule type="expression" dxfId="6" priority="2" stopIfTrue="1">
      <formula>E25="OTHER"</formula>
    </cfRule>
  </conditionalFormatting>
  <conditionalFormatting sqref="P26">
    <cfRule type="expression" dxfId="5" priority="3" stopIfTrue="1">
      <formula>E25="OTHER"</formula>
    </cfRule>
  </conditionalFormatting>
  <conditionalFormatting sqref="Q26">
    <cfRule type="expression" dxfId="4" priority="4" stopIfTrue="1">
      <formula>E25="OTHER"</formula>
    </cfRule>
  </conditionalFormatting>
  <conditionalFormatting sqref="AI26:AJ26">
    <cfRule type="expression" dxfId="3" priority="5" stopIfTrue="1">
      <formula>$V$26&gt;""</formula>
    </cfRule>
  </conditionalFormatting>
  <conditionalFormatting sqref="AI27:AL28">
    <cfRule type="expression" dxfId="2" priority="6" stopIfTrue="1">
      <formula>$V$27&gt;""</formula>
    </cfRule>
  </conditionalFormatting>
  <dataValidations xWindow="665" yWindow="519" count="65">
    <dataValidation type="list" allowBlank="1" showInputMessage="1" showErrorMessage="1" promptTitle="6.12.4.3" prompt="The purchaser shall specify whether EN 13445 (all parts) or ASME VIII, Division 1 shall apply with regard to impact-testing requirements." sqref="AJ68:AL68" xr:uid="{00000000-0002-0000-0500-000000000000}">
      <formula1>"NON-WIT, WIT, OBSERVE"</formula1>
    </dataValidation>
    <dataValidation type="list" allowBlank="1" showInputMessage="1" showErrorMessage="1" sqref="AJ69:AL70 AJ39:AL39 AJ37:AL37 AJ53:AL55" xr:uid="{00000000-0002-0000-0500-000001000000}">
      <formula1>"NON-WIT, WIT, OBSERVE"</formula1>
    </dataValidation>
    <dataValidation type="list" allowBlank="1" showInputMessage="1" showErrorMessage="1" promptTitle="6.12.3.4.d" prompt="If specified, proposed connection designs shall be submitted to the purchaser for approval before fabrication. The drawing shall show weld designs, size, materials, and pre-weld and post-weld heat-treatments." sqref="AK17:AL17" xr:uid="{00000000-0002-0000-0500-000002000000}">
      <formula1>"YES,NO"</formula1>
    </dataValidation>
    <dataValidation type="list" allowBlank="1" showInputMessage="1" showErrorMessage="1" promptTitle="6.12.3.4.e" prompt="Suction and discharge nozzle welds shall be inspected by magnetic particle or liquid penetrant examination after back chipping or gouging and again after post-weld heat-treatment or, for austenitic stainless steels, after solution annealing." sqref="AK16:AL16" xr:uid="{00000000-0002-0000-0500-000003000000}">
      <formula1>"YES,NO"</formula1>
    </dataValidation>
    <dataValidation type="list" allowBlank="1" showInputMessage="1" showErrorMessage="1" sqref="R42:R44 R64:S64 R47 L21" xr:uid="{00000000-0002-0000-0500-000004000000}">
      <formula1>"YES, NO"</formula1>
    </dataValidation>
    <dataValidation type="list" allowBlank="1" showInputMessage="1" showErrorMessage="1" promptTitle="7.5.1.7" prompt="The bolting requirements of 6.1.30 apply to the connection of auxiliary piping to the equipment. Flange fasteners on stainless steel piping systems in lubricating oil service need not be stainless steel unless specified. Etc" sqref="N63:S63" xr:uid="{00000000-0002-0000-0500-000005000000}">
      <formula1>"PTFE COATED, ASTM 153 GALVANISED, PAINTED, SS"</formula1>
    </dataValidation>
    <dataValidation type="list" allowBlank="1" showInputMessage="1" showErrorMessage="1" promptTitle="8.2.1.1" prompt="The vendor shall keep the following data available for at least 20 years:" sqref="R50:S50" xr:uid="{00000000-0002-0000-0500-000006000000}">
      <formula1>"YES, NO"</formula1>
    </dataValidation>
    <dataValidation type="list" allowBlank="1" showInputMessage="1" showErrorMessage="1" sqref="R21:S22 AK18:AL19 AK7:AL7 R30:S31 AK10:AL12 R5:S6 AK21:AL24" xr:uid="{00000000-0002-0000-0500-000007000000}">
      <formula1>"YES,NO"</formula1>
    </dataValidation>
    <dataValidation type="list" allowBlank="1" showInputMessage="1" showErrorMessage="1" sqref="AH52" xr:uid="{00000000-0002-0000-0500-000008000000}">
      <formula1>"@ SUPPLIER'S,@ SUB-SUPPLIER'S"</formula1>
    </dataValidation>
    <dataValidation type="list" allowBlank="1" showInputMessage="1" showErrorMessage="1" promptTitle="8.3.3.7.b" prompt="If specified, disassembly of multistage pumps for any head adjustment (including less than 5 % diameter change) after test, shall be cause for retest._x000a_" sqref="AJ48:AL48" xr:uid="{00000000-0002-0000-0500-000009000000}">
      <formula1>"NON-WIT, WIT, OBSERVE"</formula1>
    </dataValidation>
    <dataValidation type="list" allowBlank="1" showInputMessage="1" showErrorMessage="1" promptTitle="8.3.3.2" prompt="The requirements of a) through h) below shall be met while the pump is operating on the test stand and before the performance test is performed." sqref="AJ40:AL40" xr:uid="{00000000-0002-0000-0500-00000A000000}">
      <formula1>"8.3.3.2, MFR STD"</formula1>
    </dataValidation>
    <dataValidation type="list" allowBlank="1" showInputMessage="1" showErrorMessage="1" promptTitle="8.3.3.3" prompt="Unless otherwise specified, the performance test shall be conducted as specified in a) through e) below." sqref="AJ41:AL41" xr:uid="{00000000-0002-0000-0500-00000B000000}">
      <formula1>"8.3.3.3, MFR STD"</formula1>
    </dataValidation>
    <dataValidation type="list" allowBlank="1" showInputMessage="1" showErrorMessage="1" promptTitle="8.3.3.6" prompt="If specified, auxiliary equipment such as oil systems, gears and control systems shall be tested in the vendor’s shop. Details of the auxiliary equipment test(s) shall be developed jointly by the purchaser and the vendor." sqref="AJ46:AL46" xr:uid="{00000000-0002-0000-0500-00000C000000}">
      <formula1>"YES,No"</formula1>
    </dataValidation>
    <dataValidation type="list" allowBlank="1" showInputMessage="1" showErrorMessage="1" promptTitle="8.3.3.2.d" prompt="If specified, seal leakage during test shall require the assembled pump and seal to be rerun to demonstrate satisfactory seal performance." sqref="AJ47:AL47" xr:uid="{00000000-0002-0000-0500-00000D000000}">
      <formula1>"NON-WIT, WIT, OBSERVE"</formula1>
    </dataValidation>
    <dataValidation type="list" allowBlank="1" showInputMessage="1" showErrorMessage="1" sqref="D16 D6:D8 D10 D13" xr:uid="{00000000-0002-0000-0500-00000E000000}">
      <formula1>"l,m"</formula1>
    </dataValidation>
    <dataValidation type="list" allowBlank="1" showInputMessage="1" showErrorMessage="1" promptTitle="8.4.1" prompt="If specified, the shop tests described in 8.3.4.2 through 8.3.4.7 shall be performed. Test details and required data (such as vibration and temperature data) shall be agreed upon by the purchaser and the vendor prior to conducting the tests. " sqref="P20:S20" xr:uid="{00000000-0002-0000-0500-00000F000000}">
      <formula1>"DOMESTIC, EXPORT"</formula1>
    </dataValidation>
    <dataValidation type="list" allowBlank="1" showInputMessage="1" showErrorMessage="1" sqref="L20" xr:uid="{00000000-0002-0000-0500-000010000000}">
      <formula1>"THERMOCOUPLE, RTD"</formula1>
    </dataValidation>
    <dataValidation type="list" allowBlank="1" showInputMessage="1" showErrorMessage="1" sqref="L9" xr:uid="{00000000-0002-0000-0500-000011000000}">
      <formula1>"VELOCITY, ACCELEROMETER"</formula1>
    </dataValidation>
    <dataValidation type="list" allowBlank="1" showInputMessage="1" showErrorMessage="1" sqref="U6" xr:uid="{00000000-0002-0000-0500-000012000000}">
      <formula1>"MANF. STD., OTHER"</formula1>
    </dataValidation>
    <dataValidation type="list" allowBlank="1" showInputMessage="1" showErrorMessage="1" promptTitle="8.1.1" prompt="The purchaser shall specify the extent of his participation in the inspection and testing." sqref="AK5:AL5" xr:uid="{00000000-0002-0000-0500-000013000000}">
      <formula1>"Yes,No"</formula1>
    </dataValidation>
    <dataValidation type="list" allowBlank="1" showInputMessage="1" showErrorMessage="1" promptTitle="9.2.8.2" prompt="If specified, spare rotors and cartridge-type elements shall be prepared for vertical storage." sqref="P25:S25" xr:uid="{00000000-0002-0000-0500-000014000000}">
      <formula1>"HORIZONTAL,VERTICAL"</formula1>
    </dataValidation>
    <dataValidation type="list" allowBlank="1" showInputMessage="1" showErrorMessage="1" promptTitle="9.2.8.3" prompt="If specified, a shipping and storage container designed to store the rotor or cartridge vertically shall be provided." sqref="R27:S27" xr:uid="{00000000-0002-0000-0500-000015000000}">
      <formula1>"YES,NO"</formula1>
    </dataValidation>
    <dataValidation type="list" allowBlank="1" showInputMessage="1" showErrorMessage="1" promptTitle="9.2.8.4" prompt="If specified, the shipping and storage container shall be designed to allow inert-gas inhibition during storage." sqref="R28:S28" xr:uid="{00000000-0002-0000-0500-000016000000}">
      <formula1>"YES,NO"</formula1>
    </dataValidation>
    <dataValidation type="list" allowBlank="1" showInputMessage="1" showErrorMessage="1" promptTitle="6.9.2.10" prompt="If specified, or if either a steady state damped response analysis or a transient tortional analysis is performed, the manufacturer shall furnish a detailed report of the torsional analysis. The report shall include the following:" sqref="R46:S46" xr:uid="{00000000-0002-0000-0500-000017000000}">
      <formula1>"YES, NO"</formula1>
    </dataValidation>
    <dataValidation type="list" allowBlank="1" showInputMessage="1" showErrorMessage="1" promptTitle="10.1.3" prompt="If specified, a coordination meeting shall be held, preferably at the vendor’s plant, within four to six weeks after order commitment." sqref="R40:S40" xr:uid="{00000000-0002-0000-0500-000018000000}">
      <formula1>"YES, NO"</formula1>
    </dataValidation>
    <dataValidation type="list" allowBlank="1" showInputMessage="1" showErrorMessage="1" promptTitle="9.2.1.4" prompt="If specified, proposed connection designs shall be submitted to the purchaser for approval before fabrication. The drawing shall show weld designs, size, materials, and pre-weld and post-weld heat treatments." sqref="R45:S45" xr:uid="{00000000-0002-0000-0500-000019000000}">
      <formula1>"YES, NO"</formula1>
    </dataValidation>
    <dataValidation type="list" allowBlank="1" showInputMessage="1" showErrorMessage="1" promptTitle="10.2.5" prompt="If specified, the vendor shall furnish an outline of the procedures to be used for each of the special or optional tests that have been specified by the purchaser or proposed by the vendor." sqref="R48:S48" xr:uid="{00000000-0002-0000-0500-00001A000000}">
      <formula1>"YES, NO"</formula1>
    </dataValidation>
    <dataValidation type="list" allowBlank="1" showInputMessage="1" showErrorMessage="1" promptTitle="9.1.3.4" prompt="The need for a rotor lateral analysis shall be determined as described in 9.2.4.1. A lateral analysis should be specified only for unique, new or critical pumps." sqref="R51:S51" xr:uid="{00000000-0002-0000-0500-00001B000000}">
      <formula1>"YES, NO"</formula1>
    </dataValidation>
    <dataValidation type="list" allowBlank="1" showInputMessage="1" showErrorMessage="1" promptTitle="9.3.9.2" prompt="If specified, a resonance test with the pump unpiped shall be conducted on the pump structure/driver frame assembly. The test shall be performed as follows." sqref="R52:S52" xr:uid="{00000000-0002-0000-0500-00001C000000}">
      <formula1>"YES, NO"</formula1>
    </dataValidation>
    <dataValidation type="list" allowBlank="1" showInputMessage="1" showErrorMessage="1" promptTitle="6.9.4.4" prompt="If specified, impellers, balancing drums and similar rotating components shall be dynamically balanced to ISO 1940‑1 grade G1 (equivalent to 4 W/n in USC terminology)." sqref="R53:S53" xr:uid="{00000000-0002-0000-0500-00001D000000}">
      <formula1>"YES, NO"</formula1>
    </dataValidation>
    <dataValidation type="list" allowBlank="1" showInputMessage="1" showErrorMessage="1" promptTitle="10.2.3.l" prompt="If specified, a list of similar machines installed and operating under similar conditions;" sqref="R54:S54" xr:uid="{00000000-0002-0000-0500-00001E000000}">
      <formula1>"YES, NO"</formula1>
    </dataValidation>
    <dataValidation type="list" allowBlank="1" showInputMessage="1" showErrorMessage="1" promptTitle="6.9.2.3" prompt="If specified for variable-frequency drives (VFD) a steady state damped response analysis shall be performed.  The analysis shall consider all resonant frequencies through 12 times line frequency. " sqref="R56:S56" xr:uid="{00000000-0002-0000-0500-00001F000000}">
      <formula1>"YES, NO"</formula1>
    </dataValidation>
    <dataValidation type="list" allowBlank="1" showInputMessage="1" showErrorMessage="1" promptTitle="6.9.2.4" prompt="If specified, or if the driver is a synchronous motor rated 500 kW (670 hp) or higher, a transient torsional analysis shall be performed.  If performed, the time transient analysis shall meet the requirements of 6.9.2.8 through 6.9.2.11." sqref="R57:S57" xr:uid="{00000000-0002-0000-0500-000020000000}">
      <formula1>"YES, NO"</formula1>
    </dataValidation>
    <dataValidation type="list" allowBlank="1" showInputMessage="1" showErrorMessage="1" promptTitle="6.10.1.6" prompt="Bearing system life (the calculated life of the combined system of bearings in the pump) shall be equivalent to at least 25 000 h with continuous operation at rated conditions, and at least 16 000 h at maximum radial and axial loads and rated speed. " sqref="R58:S58" xr:uid="{00000000-0002-0000-0500-000021000000}">
      <formula1>"YES, NO"</formula1>
    </dataValidation>
    <dataValidation type="list" allowBlank="1" showInputMessage="1" showErrorMessage="1" promptTitle="7.2.13.e" prompt="If specified, in applications within potentially explosive atmospheres, an “ignition hazard assessment” (risk analysis) as described by EN 13463-1, shall be conducted." sqref="R59:S59" xr:uid="{00000000-0002-0000-0500-000022000000}">
      <formula1>"YES, NO"</formula1>
    </dataValidation>
    <dataValidation type="list" allowBlank="1" showInputMessage="1" showErrorMessage="1" promptTitle="10.2.3.3" prompt="If specified, a generic casing drawing defining casing retirement thickness(es) in critical areas shall be provided. The retirement thickness(es) shall be based on failure to comply with any of the criteria in 6.3.3. and 6.3.4." sqref="R60:S60" xr:uid="{00000000-0002-0000-0500-000023000000}">
      <formula1>"YES, NO"</formula1>
    </dataValidation>
    <dataValidation type="list" allowBlank="1" showInputMessage="1" showErrorMessage="1" promptTitle="7.5.2.8" prompt="The purchaser shall specify where flanges are required in place of socket-welded unions.  With purchaser approval, socket-welded unions may be used in place of flanges at the first connection from the seal gland." sqref="R61:S61" xr:uid="{00000000-0002-0000-0500-000024000000}">
      <formula1>"YES, NO"</formula1>
    </dataValidation>
    <dataValidation type="list" allowBlank="1" showInputMessage="1" showErrorMessage="1" promptTitle="6.9.3.3" prompt="The FFT spectra shall include the range of frequencies from 5 Hz to 2Z times running speed (where Z is the number of impeller vanes; in multistage pumps with different impellers, Z is the highest number of impeller vanes in any stage)." sqref="R62:S62" xr:uid="{00000000-0002-0000-0500-000025000000}">
      <formula1>"YES, NO"</formula1>
    </dataValidation>
    <dataValidation type="list" allowBlank="1" showInputMessage="1" showErrorMessage="1" promptTitle="8.2.1.1.c" prompt="if specified, details of all repairs and records of all heat-treatment performed as part of a repair procedure;" sqref="R65:S65" xr:uid="{00000000-0002-0000-0500-000026000000}">
      <formula1>"YES, NO"</formula1>
    </dataValidation>
    <dataValidation type="list" allowBlank="1" showInputMessage="1" showErrorMessage="1" promptTitle="8.3.1.1" prompt="If specified, at least 6 weeks before the first scheduled running test, the vendor shall submit to the purchaser, for his review and comment, detailed procedures for all running tests and all specified optional tests (8.3.4). " sqref="R66:S66" xr:uid="{00000000-0002-0000-0500-000027000000}">
      <formula1>"YES, NO"</formula1>
    </dataValidation>
    <dataValidation type="list" allowBlank="1" showInputMessage="1" showErrorMessage="1" promptTitle="8.1.5" prompt="If specified, the purchaser’s representative, the vendor’s representative, or both, shall indicate compliance in accordance with an inspector’s checklist such as that provided in Annex E etc" sqref="R67:S67" xr:uid="{00000000-0002-0000-0500-000028000000}">
      <formula1>"YES, NO"</formula1>
    </dataValidation>
    <dataValidation type="list" allowBlank="1" showInputMessage="1" showErrorMessage="1" promptTitle="8.3.3.2.b" prompt="b) If approved by the purchaser, substitute seals may be used during the performance test if needed to prevent damage to the contract seals or if the contract seals are not compatible with the test fluidliquid. [See ISO 21049:2004, clause 10.3.5.]" sqref="AK8:AL8" xr:uid="{00000000-0002-0000-0500-000029000000}">
      <formula1>"YES,NO"</formula1>
    </dataValidation>
    <dataValidation type="list" allowBlank="1" showInputMessage="1" showErrorMessage="1" promptTitle="6.12.1.8" prompt="If specified, the vendor shall furnish material certificates that include chemical analysis and mechanical properties for the heats from which the material is supplied for pressure-containing castings and forgings, impellers and shafts." sqref="AK9:AL9" xr:uid="{00000000-0002-0000-0500-00002A000000}">
      <formula1>"YES,NO"</formula1>
    </dataValidation>
    <dataValidation type="list" allowBlank="1" showInputMessage="1" showErrorMessage="1" promptTitle="6.12.2.5" prompt="If specified, for casting repairs made in the vendor’s shop, repair procedures including weld maps shall be submitted for purchaser’s approval." sqref="AK13:AL13" xr:uid="{00000000-0002-0000-0500-00002B000000}">
      <formula1>"YES,NO"</formula1>
    </dataValidation>
    <dataValidation type="list" allowBlank="1" showInputMessage="1" showErrorMessage="1" promptTitle="8.2.2.7" prompt="If specified, the hardness of parts, welds and heat-affected zones shall be verified as being within the allowable values by testing.  The method, extent, documentation and witnessing of the testing shall be agreed upon by the purchaser and the vendor." sqref="AK25:AL25" xr:uid="{00000000-0002-0000-0500-00002C000000}">
      <formula1>"YES,NO"</formula1>
    </dataValidation>
    <dataValidation type="list" allowBlank="1" showInputMessage="1" showErrorMessage="1" promptTitle="6.12.1.5" prompt="The vendor shall specify the optional tests and inspection procedures that are necessary to ensure that materials are satisfactory for the service." sqref="AK26:AL26" xr:uid="{00000000-0002-0000-0500-00002D000000}">
      <formula1>"YES,NO"</formula1>
    </dataValidation>
    <dataValidation allowBlank="1" showInputMessage="1" showErrorMessage="1" promptTitle="8.2.1.3" prompt="In addition to the requirements of 6.12.1.5 the purchaser may specify the following:" sqref="AI27:AL27" xr:uid="{00000000-0002-0000-0500-00002E000000}"/>
    <dataValidation type="list" allowBlank="1" showInputMessage="1" showErrorMessage="1" promptTitle="8.2.2.8" prompt="If specified, pressure boundary parts of alloy materials shall be subject to positive material identification (PMI) using recognized testing methods, instrumentation and standards." sqref="AK29:AL29" xr:uid="{00000000-0002-0000-0500-00002F000000}">
      <formula1>"YES,NO"</formula1>
    </dataValidation>
    <dataValidation type="list" allowBlank="1" showInputMessage="1" showErrorMessage="1" promptTitle="J.4.1.2" prompt="To check the residual unbalance, a known trial mass is attached to the rotor sequentially in 6 (or 12, if specified by the purchaser) equally spaced radial positions, each at the same radial distance." sqref="AK32:AL32" xr:uid="{00000000-0002-0000-0500-000030000000}">
      <formula1>"YES,NO"</formula1>
    </dataValidation>
    <dataValidation type="list" allowBlank="1" showInputMessage="1" showErrorMessage="1" promptTitle="8.1.1.c" prompt="If specified, witnessed mechanical and performance tests shall require a written notification of a successful preliminary test. Etc" sqref="AK35:AL35" xr:uid="{00000000-0002-0000-0500-000031000000}">
      <formula1>"YES,NO"</formula1>
    </dataValidation>
    <dataValidation type="list" allowBlank="1" showInputMessage="1" showErrorMessage="1" promptTitle="7.3.21" prompt="If specified, the vendor shall test to demonstrate that the pump and its baseplate assembly, anchored at foundation bolt hole locations, are in compliance with 7.3.20. Etc" sqref="AK36:AL36" xr:uid="{00000000-0002-0000-0500-000032000000}">
      <formula1>"YES,NO"</formula1>
    </dataValidation>
    <dataValidation type="list" allowBlank="1" showInputMessage="1" showErrorMessage="1" promptTitle="9.3.13.2" prompt="If specified, bowls and column pipe shall be hydrostatically tested with liquid at a minimum of 1,5 times the maximum differential pressure developed by the bowl assembly." sqref="AJ38:AL38" xr:uid="{00000000-0002-0000-0500-000033000000}">
      <formula1>"NON-WIT, WIT, OBSERVE"</formula1>
    </dataValidation>
    <dataValidation type="list" allowBlank="1" showInputMessage="1" showErrorMessage="1" promptTitle="8.3.3.4" prompt="For higher power pumps (&gt; 1 MW), performance tolerances other than those in Table 15 may be appropriate. Etc" sqref="AH42:AL42" xr:uid="{00000000-0002-0000-0500-000034000000}">
      <formula1>"TABLE 15, AGREED LIMITS"</formula1>
    </dataValidation>
    <dataValidation type="list" allowBlank="1" showInputMessage="1" showErrorMessage="1" promptTitle="8.3.4.3.1" prompt="If specified, (NPSH3) shall be determined at each test point identified in 8.3.3.3 a) except shut-off." sqref="AJ43:AL43" xr:uid="{00000000-0002-0000-0500-000035000000}">
      <formula1>"NON-WIT, WIT, OBSERVE"</formula1>
    </dataValidation>
    <dataValidation type="list" allowBlank="1" showInputMessage="1" showErrorMessage="1" promptTitle="8.3.4.3.2" prompt="A 3% drop in head (first stage head on pumps with two or more stages) shall be interpreted as indicating performance impairment, thus the terminology (NPSH3). Etc" sqref="AJ44:AL44" xr:uid="{00000000-0002-0000-0500-000036000000}">
      <formula1>"NON-WIT, WIT, OBSERVE"</formula1>
    </dataValidation>
    <dataValidation type="list" allowBlank="1" showInputMessage="1" showErrorMessage="1" promptTitle="8.3.4.3.3" prompt="The (NPSH) required test shall determine the actual (NPSH) required at a 3 percent head drop. Etc" sqref="AJ45:AL45" xr:uid="{00000000-0002-0000-0500-000037000000}">
      <formula1>"NON-WIT, WIT, OBSERVE"</formula1>
    </dataValidation>
    <dataValidation type="list" allowBlank="1" showInputMessage="1" showErrorMessage="1" promptTitle="8.3.4.4.1" prompt="If specified, the pump and driver train, complete with all auxiliaries that make up the unit, shall be tested together. If specified, torsional vibration measurements shall be made to verify the vendor’s analysis. Etc" sqref="AJ49:AL49" xr:uid="{00000000-0002-0000-0500-000038000000}">
      <formula1>"NON-WIT, WIT, OBSERVE"</formula1>
    </dataValidation>
    <dataValidation type="list" allowBlank="1" showInputMessage="1" showErrorMessage="1" promptTitle="8.3.4.5" prompt="If specified, sound level tests shall be performed as agreed between the purchaser and the vendor." sqref="AJ50:AL50" xr:uid="{00000000-0002-0000-0500-000039000000}">
      <formula1>"NON-WIT, WIT, OBSERVE"</formula1>
    </dataValidation>
    <dataValidation type="list" allowBlank="1" showInputMessage="1" showErrorMessage="1" promptTitle="8.2.2.6" prompt="If specified, the purchaser may inspect for cleanliness of the equipment and all piping and appurtenances furnished by or through the vendor before assembly." sqref="AJ51:AL51" xr:uid="{00000000-0002-0000-0500-00003A000000}">
      <formula1>"NON-WIT, WIT, OBSERVE"</formula1>
    </dataValidation>
    <dataValidation type="list" allowBlank="1" showInputMessage="1" showErrorMessage="1" promptTitle="8.3.4.2.1" prompt="If specified, the pump shall be run on the test stand at the rated flow until oil temperature stabilization (6.10.2.4) has been achieved." sqref="AJ56:AL56" xr:uid="{00000000-0002-0000-0500-00003B000000}">
      <formula1>"NON-WIT, WIT, OBSERVE"</formula1>
    </dataValidation>
    <dataValidation type="list" allowBlank="1" showInputMessage="1" showErrorMessage="1" promptTitle="8.3.4.2.2" prompt="If specified, the pump shall be mechanically run at the rated flow for 4 h." sqref="AJ57:AL57" xr:uid="{00000000-0002-0000-0500-00003C000000}">
      <formula1>"NON-WIT, WIT, OBSERVE"</formula1>
    </dataValidation>
    <dataValidation type="list" allowBlank="1" showInputMessage="1" showErrorMessage="1" promptTitle="8.3.4.7" prompt="If a resonance test is specified, the bearing housing(s) shall be excited by impact or other suitable means with the pump unpiped, and the natural frequency(ies) shall be determined from the response." sqref="AJ59:AL59" xr:uid="{00000000-0002-0000-0500-00003D000000}">
      <formula1>"NON-WIT, WIT, OBSERVE"</formula1>
    </dataValidation>
    <dataValidation type="list" allowBlank="1" showInputMessage="1" showErrorMessage="1" promptTitle="9.3.9.2" prompt="If specified, a resonance test with the pump unpiped shall be conducted on the pump structure/driver frame assembly. The test shall be performed as follows." sqref="AJ60:AL60" xr:uid="{00000000-0002-0000-0500-00003E000000}">
      <formula1>"NON-WIT, WIT, OBSERVE"</formula1>
    </dataValidation>
    <dataValidation type="list" allowBlank="1" showInputMessage="1" showErrorMessage="1" promptTitle="9.2.7.5" prompt="If specified, hydrodynamic bearings shall be removed, inspected by the purchaser or his representative, and reassembled after the performance test is completed." sqref="AJ62:AL62" xr:uid="{00000000-0002-0000-0500-00003F000000}">
      <formula1>"NON-WIT, WIT, OBSERVE"</formula1>
    </dataValidation>
    <dataValidation type="list" allowBlank="1" showInputMessage="1" showErrorMessage="1" promptTitle="8.3.4.6" prompt="If specified, auxiliary equipment such as oil systems, gears and control systems shall be tested in the vendor’s shop. Details of the auxiliary equipment test(s) shall be developed jointly by the purchaser and the vendor." sqref="AJ63:AL63" xr:uid="{00000000-0002-0000-0500-000040000000}">
      <formula1>"NON-WIT, WIT, OBSERVE"</formula1>
    </dataValidation>
  </dataValidations>
  <printOptions horizontalCentered="1" verticalCentered="1" gridLinesSet="0"/>
  <pageMargins left="0.74803149606299202" right="0.196850393700787" top="0.31496062992126" bottom="0.39370078740157499" header="0.511811023622047" footer="0.511811023622047"/>
  <pageSetup scale="80" orientation="portrait" cellComments="asDisplaye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R65"/>
  <sheetViews>
    <sheetView showGridLines="0" showZeros="0" tabSelected="1" topLeftCell="A31" zoomScale="115" zoomScaleNormal="115" workbookViewId="0">
      <selection activeCell="C43" sqref="C43:AM43"/>
    </sheetView>
  </sheetViews>
  <sheetFormatPr defaultColWidth="8.85546875" defaultRowHeight="12.75" x14ac:dyDescent="0.2"/>
  <cols>
    <col min="1" max="1" width="2.42578125" style="3" customWidth="1"/>
    <col min="2" max="2" width="3.42578125" style="4" customWidth="1"/>
    <col min="3" max="19" width="2.42578125" style="3" customWidth="1"/>
    <col min="20" max="20" width="0.85546875" style="3" customWidth="1"/>
    <col min="21" max="38" width="2.42578125" style="3" customWidth="1"/>
    <col min="39" max="39" width="0.85546875" style="3" customWidth="1"/>
    <col min="40" max="40" width="3" style="153" customWidth="1"/>
    <col min="41" max="41" width="8.85546875" style="3"/>
    <col min="42" max="42" width="18" style="403" customWidth="1"/>
    <col min="43" max="43" width="13.42578125" style="403" customWidth="1"/>
    <col min="44" max="44" width="20.140625" style="403" customWidth="1"/>
    <col min="45" max="16384" width="8.85546875" style="3"/>
  </cols>
  <sheetData>
    <row r="1" spans="1:44" ht="9" customHeight="1" x14ac:dyDescent="0.2">
      <c r="A1" s="28"/>
      <c r="B1" s="102"/>
      <c r="C1" s="29"/>
      <c r="D1" s="29"/>
      <c r="E1" s="29"/>
      <c r="F1" s="29"/>
      <c r="G1" s="29"/>
      <c r="H1" s="29"/>
      <c r="I1" s="29"/>
      <c r="J1" s="29"/>
      <c r="K1" s="29"/>
      <c r="L1" s="29"/>
      <c r="M1" s="29"/>
      <c r="N1" s="29"/>
      <c r="O1" s="29"/>
      <c r="P1" s="29"/>
      <c r="Q1" s="29"/>
      <c r="R1" s="29"/>
      <c r="S1" s="29"/>
      <c r="T1" s="73"/>
      <c r="U1" s="1"/>
      <c r="V1" s="1"/>
      <c r="W1" s="2"/>
      <c r="X1" s="74"/>
      <c r="Y1" s="74"/>
      <c r="Z1" s="74"/>
      <c r="AA1" s="74"/>
      <c r="AB1" s="74"/>
      <c r="AC1" s="30"/>
      <c r="AD1" s="1"/>
      <c r="AE1" s="1"/>
      <c r="AF1" s="74"/>
      <c r="AG1" s="74"/>
      <c r="AH1" s="74"/>
      <c r="AI1" s="74"/>
      <c r="AJ1" s="74"/>
      <c r="AK1" s="74"/>
      <c r="AL1" s="75"/>
      <c r="AM1" s="115"/>
      <c r="AN1" s="150"/>
    </row>
    <row r="2" spans="1:44" ht="13.35" customHeight="1" x14ac:dyDescent="0.2">
      <c r="A2" s="33"/>
      <c r="B2" s="162"/>
      <c r="C2" s="32"/>
      <c r="D2" s="32"/>
      <c r="E2" s="77" t="s">
        <v>73</v>
      </c>
      <c r="F2" s="32"/>
      <c r="G2" s="32"/>
      <c r="H2" s="32"/>
      <c r="I2" s="32"/>
      <c r="J2" s="32"/>
      <c r="K2" s="32"/>
      <c r="L2" s="32"/>
      <c r="M2" s="32"/>
      <c r="N2" s="32"/>
      <c r="O2" s="32"/>
      <c r="P2" s="32"/>
      <c r="Q2" s="32"/>
      <c r="R2" s="32"/>
      <c r="S2" s="32"/>
      <c r="T2" s="78"/>
      <c r="U2" s="25"/>
      <c r="V2" s="25"/>
      <c r="W2" s="76"/>
      <c r="X2" s="76"/>
      <c r="Y2" s="7"/>
      <c r="Z2" s="7"/>
      <c r="AA2" s="76"/>
      <c r="AB2" s="76"/>
      <c r="AC2" s="7"/>
      <c r="AD2" s="76"/>
      <c r="AE2" s="76"/>
      <c r="AF2" s="76"/>
      <c r="AG2" s="76"/>
      <c r="AH2" s="76"/>
      <c r="AI2" s="76"/>
      <c r="AJ2" s="76"/>
      <c r="AK2" s="76"/>
      <c r="AL2" s="76"/>
      <c r="AM2" s="116"/>
      <c r="AN2" s="151"/>
    </row>
    <row r="3" spans="1:44" ht="9" customHeight="1" x14ac:dyDescent="0.2">
      <c r="A3" s="33"/>
      <c r="B3" s="104"/>
      <c r="C3" s="34"/>
      <c r="D3" s="34"/>
      <c r="E3" s="34"/>
      <c r="F3" s="34"/>
      <c r="G3" s="34"/>
      <c r="H3" s="34"/>
      <c r="I3" s="34"/>
      <c r="J3" s="34"/>
      <c r="K3" s="34"/>
      <c r="L3" s="34"/>
      <c r="M3" s="34"/>
      <c r="N3" s="34"/>
      <c r="O3" s="34"/>
      <c r="P3" s="34"/>
      <c r="Q3" s="34"/>
      <c r="R3" s="34"/>
      <c r="S3" s="34"/>
      <c r="T3" s="35"/>
      <c r="U3" s="8"/>
      <c r="V3" s="8"/>
      <c r="W3" s="8"/>
      <c r="X3" s="9"/>
      <c r="Y3" s="9"/>
      <c r="Z3" s="9"/>
      <c r="AA3" s="9"/>
      <c r="AB3" s="9"/>
      <c r="AC3" s="9"/>
      <c r="AD3" s="9"/>
      <c r="AE3" s="9"/>
      <c r="AF3" s="9"/>
      <c r="AG3" s="9"/>
      <c r="AH3" s="9"/>
      <c r="AI3" s="9"/>
      <c r="AJ3" s="9"/>
      <c r="AK3" s="9"/>
      <c r="AL3" s="9"/>
      <c r="AM3" s="133"/>
      <c r="AN3" s="152"/>
    </row>
    <row r="4" spans="1:44" x14ac:dyDescent="0.2">
      <c r="A4" s="86">
        <v>1</v>
      </c>
      <c r="B4" s="132" t="s">
        <v>182</v>
      </c>
      <c r="C4" s="5" t="s">
        <v>74</v>
      </c>
      <c r="D4" s="5"/>
      <c r="E4" s="5"/>
      <c r="F4" s="5"/>
      <c r="G4" s="5"/>
      <c r="H4" s="5"/>
      <c r="I4" s="5"/>
      <c r="J4" s="898" t="s">
        <v>904</v>
      </c>
      <c r="K4" s="899"/>
      <c r="L4" s="899"/>
      <c r="M4" s="18"/>
      <c r="N4" s="5"/>
      <c r="O4" s="5"/>
      <c r="P4" s="18"/>
      <c r="Q4" s="5"/>
      <c r="R4" s="5"/>
      <c r="S4" s="18"/>
      <c r="T4" s="5"/>
      <c r="U4" s="5"/>
      <c r="V4" s="5"/>
      <c r="W4" s="18"/>
      <c r="X4" s="5"/>
      <c r="Y4" s="5"/>
      <c r="Z4" s="18"/>
      <c r="AA4" s="5"/>
      <c r="AB4" s="5"/>
      <c r="AC4" s="18"/>
      <c r="AD4" s="5"/>
      <c r="AE4" s="5"/>
      <c r="AF4" s="18"/>
      <c r="AG4" s="5"/>
      <c r="AH4" s="5"/>
      <c r="AI4" s="5"/>
      <c r="AJ4" s="5"/>
      <c r="AK4" s="5"/>
      <c r="AL4" s="5"/>
      <c r="AM4" s="5"/>
      <c r="AN4" s="132" t="s">
        <v>7</v>
      </c>
    </row>
    <row r="5" spans="1:44" x14ac:dyDescent="0.2">
      <c r="A5" s="87">
        <f>A4+1</f>
        <v>2</v>
      </c>
      <c r="B5" s="138"/>
      <c r="C5" s="5" t="s">
        <v>69</v>
      </c>
      <c r="D5" s="5"/>
      <c r="E5" s="5"/>
      <c r="F5" s="900"/>
      <c r="G5" s="901"/>
      <c r="H5" s="901"/>
      <c r="I5" s="901"/>
      <c r="J5" s="901"/>
      <c r="K5" s="901"/>
      <c r="L5" s="901"/>
      <c r="M5" s="901"/>
      <c r="N5" s="901"/>
      <c r="O5" s="901"/>
      <c r="P5" s="901"/>
      <c r="Q5" s="901"/>
      <c r="R5" s="901"/>
      <c r="S5" s="901"/>
      <c r="T5" s="901"/>
      <c r="U5" s="901"/>
      <c r="V5" s="901"/>
      <c r="W5" s="901"/>
      <c r="X5" s="901"/>
      <c r="Y5" s="901"/>
      <c r="Z5" s="901"/>
      <c r="AA5" s="901"/>
      <c r="AB5" s="901"/>
      <c r="AC5" s="901"/>
      <c r="AD5" s="901"/>
      <c r="AE5" s="901"/>
      <c r="AF5" s="901"/>
      <c r="AG5" s="901"/>
      <c r="AH5" s="901"/>
      <c r="AI5" s="901"/>
      <c r="AJ5" s="901"/>
      <c r="AK5" s="901"/>
      <c r="AL5" s="901"/>
      <c r="AM5" s="5"/>
      <c r="AN5" s="138"/>
    </row>
    <row r="6" spans="1:44" x14ac:dyDescent="0.2">
      <c r="A6" s="87">
        <f>A5+1</f>
        <v>3</v>
      </c>
      <c r="B6" s="87"/>
      <c r="C6" s="5"/>
      <c r="D6" s="5"/>
      <c r="E6" s="5"/>
      <c r="F6" s="904"/>
      <c r="G6" s="904"/>
      <c r="H6" s="904"/>
      <c r="I6" s="904"/>
      <c r="J6" s="904"/>
      <c r="K6" s="904"/>
      <c r="L6" s="904"/>
      <c r="M6" s="904"/>
      <c r="N6" s="904"/>
      <c r="O6" s="904"/>
      <c r="P6" s="904"/>
      <c r="Q6" s="904"/>
      <c r="R6" s="904"/>
      <c r="S6" s="904"/>
      <c r="T6" s="904"/>
      <c r="U6" s="904"/>
      <c r="V6" s="904"/>
      <c r="W6" s="904"/>
      <c r="X6" s="904"/>
      <c r="Y6" s="904"/>
      <c r="Z6" s="904"/>
      <c r="AA6" s="904"/>
      <c r="AB6" s="904"/>
      <c r="AC6" s="904"/>
      <c r="AD6" s="904"/>
      <c r="AE6" s="904"/>
      <c r="AF6" s="904"/>
      <c r="AG6" s="904"/>
      <c r="AH6" s="904"/>
      <c r="AI6" s="904"/>
      <c r="AJ6" s="904"/>
      <c r="AK6" s="904"/>
      <c r="AL6" s="904"/>
      <c r="AM6" s="5"/>
      <c r="AN6" s="87"/>
    </row>
    <row r="7" spans="1:44" x14ac:dyDescent="0.2">
      <c r="A7" s="87">
        <f>A6+1</f>
        <v>4</v>
      </c>
      <c r="B7" s="135"/>
      <c r="C7" s="98"/>
      <c r="D7" s="193"/>
      <c r="E7" s="122"/>
      <c r="F7" s="903"/>
      <c r="G7" s="903"/>
      <c r="H7" s="903"/>
      <c r="I7" s="903"/>
      <c r="J7" s="903"/>
      <c r="K7" s="903"/>
      <c r="L7" s="903"/>
      <c r="M7" s="903"/>
      <c r="N7" s="903"/>
      <c r="O7" s="903"/>
      <c r="P7" s="903"/>
      <c r="Q7" s="903"/>
      <c r="R7" s="903"/>
      <c r="S7" s="903"/>
      <c r="T7" s="903"/>
      <c r="U7" s="903"/>
      <c r="V7" s="903"/>
      <c r="W7" s="903"/>
      <c r="X7" s="903"/>
      <c r="Y7" s="903"/>
      <c r="Z7" s="903"/>
      <c r="AA7" s="903"/>
      <c r="AB7" s="903"/>
      <c r="AC7" s="903"/>
      <c r="AD7" s="903"/>
      <c r="AE7" s="903"/>
      <c r="AF7" s="903"/>
      <c r="AG7" s="903"/>
      <c r="AH7" s="903"/>
      <c r="AI7" s="903"/>
      <c r="AJ7" s="903"/>
      <c r="AK7" s="903"/>
      <c r="AL7" s="903"/>
      <c r="AM7" s="5"/>
      <c r="AN7" s="135"/>
      <c r="AP7" s="410"/>
      <c r="AQ7" s="406"/>
      <c r="AR7" s="407"/>
    </row>
    <row r="8" spans="1:44" ht="3.2" customHeight="1" x14ac:dyDescent="0.2">
      <c r="A8" s="87">
        <f>A7+1</f>
        <v>5</v>
      </c>
      <c r="B8" s="138"/>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87"/>
      <c r="AP8" s="407"/>
      <c r="AQ8" s="406"/>
      <c r="AR8" s="407"/>
    </row>
    <row r="9" spans="1:44" x14ac:dyDescent="0.2">
      <c r="A9" s="428">
        <f>A8+1</f>
        <v>6</v>
      </c>
      <c r="B9" s="134"/>
      <c r="C9" s="836" t="s">
        <v>75</v>
      </c>
      <c r="D9" s="853"/>
      <c r="E9" s="853"/>
      <c r="F9" s="853"/>
      <c r="G9" s="853"/>
      <c r="H9" s="853"/>
      <c r="I9" s="853"/>
      <c r="J9" s="853"/>
      <c r="K9" s="853"/>
      <c r="L9" s="853"/>
      <c r="M9" s="853"/>
      <c r="N9" s="853"/>
      <c r="O9" s="853"/>
      <c r="P9" s="853"/>
      <c r="Q9" s="853"/>
      <c r="R9" s="853"/>
      <c r="S9" s="853"/>
      <c r="T9" s="791"/>
      <c r="U9" s="836" t="s">
        <v>76</v>
      </c>
      <c r="V9" s="853"/>
      <c r="W9" s="853"/>
      <c r="X9" s="853"/>
      <c r="Y9" s="853"/>
      <c r="Z9" s="853"/>
      <c r="AA9" s="853"/>
      <c r="AB9" s="853"/>
      <c r="AC9" s="853"/>
      <c r="AD9" s="853"/>
      <c r="AE9" s="853"/>
      <c r="AF9" s="853"/>
      <c r="AG9" s="853"/>
      <c r="AH9" s="853"/>
      <c r="AI9" s="853"/>
      <c r="AJ9" s="853"/>
      <c r="AK9" s="853"/>
      <c r="AL9" s="853"/>
      <c r="AM9" s="791"/>
      <c r="AN9" s="134"/>
      <c r="AP9" s="407"/>
      <c r="AQ9" s="406"/>
      <c r="AR9" s="407"/>
    </row>
    <row r="10" spans="1:44" x14ac:dyDescent="0.2">
      <c r="A10" s="87">
        <f t="shared" ref="A10:A41" si="0">A9+1</f>
        <v>7</v>
      </c>
      <c r="B10" s="134"/>
      <c r="C10" s="26" t="s">
        <v>77</v>
      </c>
      <c r="D10" s="95"/>
      <c r="E10" s="5"/>
      <c r="F10" s="5"/>
      <c r="G10" s="5"/>
      <c r="H10" s="5"/>
      <c r="I10" s="5"/>
      <c r="J10" s="4"/>
      <c r="K10" s="4"/>
      <c r="L10" s="5"/>
      <c r="M10" s="5" t="s">
        <v>78</v>
      </c>
      <c r="N10" s="5"/>
      <c r="O10" s="4"/>
      <c r="P10" s="5"/>
      <c r="Q10" s="5" t="s">
        <v>79</v>
      </c>
      <c r="R10" s="5"/>
      <c r="S10" s="5"/>
      <c r="T10" s="22"/>
      <c r="U10" s="26" t="s">
        <v>80</v>
      </c>
      <c r="V10" s="95"/>
      <c r="W10" s="5"/>
      <c r="X10" s="5"/>
      <c r="Y10" s="4"/>
      <c r="Z10" s="4"/>
      <c r="AA10" s="4"/>
      <c r="AB10" s="4"/>
      <c r="AC10" s="5"/>
      <c r="AD10" s="5"/>
      <c r="AE10" s="18"/>
      <c r="AF10" s="5"/>
      <c r="AG10" s="905"/>
      <c r="AH10" s="905"/>
      <c r="AI10" s="905"/>
      <c r="AJ10" s="905"/>
      <c r="AK10" s="905"/>
      <c r="AL10" s="5"/>
      <c r="AM10" s="5"/>
      <c r="AN10" s="134"/>
      <c r="AP10" s="407"/>
      <c r="AQ10" s="406"/>
      <c r="AR10" s="407"/>
    </row>
    <row r="11" spans="1:44" x14ac:dyDescent="0.2">
      <c r="A11" s="87">
        <f t="shared" si="0"/>
        <v>8</v>
      </c>
      <c r="B11" s="134"/>
      <c r="C11" s="5"/>
      <c r="D11" s="117" t="s">
        <v>712</v>
      </c>
      <c r="E11" s="5"/>
      <c r="F11" s="5"/>
      <c r="G11" s="5"/>
      <c r="H11" s="98"/>
      <c r="I11" s="196"/>
      <c r="J11" s="196"/>
      <c r="K11" s="196"/>
      <c r="L11" s="4"/>
      <c r="M11" s="892"/>
      <c r="N11" s="892"/>
      <c r="O11" s="100" t="str">
        <f ca="1">Units!$B$26</f>
        <v>N</v>
      </c>
      <c r="P11" s="196"/>
      <c r="Q11" s="892"/>
      <c r="R11" s="892"/>
      <c r="S11" s="100" t="str">
        <f ca="1">Units!$B$26</f>
        <v>N</v>
      </c>
      <c r="T11" s="22"/>
      <c r="U11" s="18"/>
      <c r="V11" s="5" t="s">
        <v>82</v>
      </c>
      <c r="W11" s="5"/>
      <c r="X11" s="5"/>
      <c r="Y11" s="5"/>
      <c r="Z11" s="5"/>
      <c r="AA11" s="5"/>
      <c r="AB11" s="196"/>
      <c r="AC11" s="196"/>
      <c r="AG11" s="5"/>
      <c r="AH11" s="5"/>
      <c r="AI11" s="5"/>
      <c r="AJ11" s="5"/>
      <c r="AK11" s="321"/>
      <c r="AL11" s="100" t="str">
        <f ca="1">Units!$B$13</f>
        <v>mm</v>
      </c>
      <c r="AM11" s="5"/>
      <c r="AN11" s="134"/>
      <c r="AP11" s="407"/>
      <c r="AQ11" s="406"/>
      <c r="AR11" s="407"/>
    </row>
    <row r="12" spans="1:44" x14ac:dyDescent="0.2">
      <c r="A12" s="87">
        <f t="shared" si="0"/>
        <v>9</v>
      </c>
      <c r="B12" s="134"/>
      <c r="C12" s="5"/>
      <c r="D12" s="5" t="s">
        <v>81</v>
      </c>
      <c r="E12" s="5"/>
      <c r="F12" s="5"/>
      <c r="G12" s="5"/>
      <c r="H12" s="5"/>
      <c r="I12" s="196"/>
      <c r="J12" s="196"/>
      <c r="K12" s="196"/>
      <c r="L12" s="4"/>
      <c r="M12" s="892"/>
      <c r="N12" s="892"/>
      <c r="O12" s="100" t="str">
        <f ca="1">Units!$B$26</f>
        <v>N</v>
      </c>
      <c r="P12" s="196"/>
      <c r="Q12" s="892"/>
      <c r="R12" s="892"/>
      <c r="S12" s="100" t="str">
        <f ca="1">Units!$B$26</f>
        <v>N</v>
      </c>
      <c r="T12" s="22"/>
      <c r="V12" s="5" t="s">
        <v>83</v>
      </c>
      <c r="AK12" s="327"/>
      <c r="AL12" s="100" t="str">
        <f ca="1">Units!$B$13</f>
        <v>mm</v>
      </c>
      <c r="AM12" s="5"/>
      <c r="AN12" s="134"/>
      <c r="AP12" s="407"/>
      <c r="AQ12" s="406"/>
      <c r="AR12" s="407"/>
    </row>
    <row r="13" spans="1:44" x14ac:dyDescent="0.2">
      <c r="A13" s="87">
        <f t="shared" si="0"/>
        <v>10</v>
      </c>
      <c r="B13" s="134"/>
      <c r="C13" s="5"/>
      <c r="D13" s="5" t="s">
        <v>84</v>
      </c>
      <c r="E13" s="5"/>
      <c r="F13" s="5"/>
      <c r="G13" s="5"/>
      <c r="H13" s="98"/>
      <c r="I13" s="196"/>
      <c r="J13" s="196"/>
      <c r="K13" s="196"/>
      <c r="L13" s="4"/>
      <c r="M13" s="892"/>
      <c r="N13" s="892"/>
      <c r="O13" s="100" t="str">
        <f ca="1">Units!$B$26</f>
        <v>N</v>
      </c>
      <c r="P13" s="196"/>
      <c r="Q13" s="892"/>
      <c r="R13" s="892"/>
      <c r="S13" s="100" t="str">
        <f ca="1">Units!$B$26</f>
        <v>N</v>
      </c>
      <c r="T13" s="22"/>
      <c r="U13" s="26" t="s">
        <v>85</v>
      </c>
      <c r="V13" s="95"/>
      <c r="W13" s="5"/>
      <c r="X13" s="5"/>
      <c r="Y13" s="5"/>
      <c r="Z13" s="5"/>
      <c r="AA13" s="5"/>
      <c r="AB13" s="4"/>
      <c r="AC13" s="4"/>
      <c r="AD13" s="4"/>
      <c r="AE13" s="4"/>
      <c r="AF13" s="4"/>
      <c r="AL13" s="100"/>
      <c r="AM13" s="5"/>
      <c r="AN13" s="134"/>
      <c r="AP13" s="407"/>
      <c r="AQ13" s="406"/>
      <c r="AR13" s="407"/>
    </row>
    <row r="14" spans="1:44" x14ac:dyDescent="0.2">
      <c r="A14" s="87">
        <f t="shared" si="0"/>
        <v>11</v>
      </c>
      <c r="B14" s="134"/>
      <c r="C14" s="5"/>
      <c r="D14" s="5" t="s">
        <v>86</v>
      </c>
      <c r="E14" s="5"/>
      <c r="F14" s="5"/>
      <c r="G14" s="5"/>
      <c r="H14" s="98"/>
      <c r="I14" s="196"/>
      <c r="J14" s="196"/>
      <c r="K14" s="196"/>
      <c r="L14" s="4"/>
      <c r="M14" s="892"/>
      <c r="N14" s="892"/>
      <c r="O14" s="100" t="str">
        <f ca="1">Units!$B$26</f>
        <v>N</v>
      </c>
      <c r="P14" s="196"/>
      <c r="Q14" s="892"/>
      <c r="R14" s="892"/>
      <c r="S14" s="100" t="str">
        <f ca="1">Units!$B$26</f>
        <v>N</v>
      </c>
      <c r="T14" s="22"/>
      <c r="U14" s="5"/>
      <c r="V14" s="409" t="s">
        <v>608</v>
      </c>
      <c r="W14" s="26"/>
      <c r="X14" s="5"/>
      <c r="Y14" s="5"/>
      <c r="Z14" s="5"/>
      <c r="AA14" s="5"/>
      <c r="AB14" s="5"/>
      <c r="AC14" s="5"/>
      <c r="AD14" s="18"/>
      <c r="AE14" s="5"/>
      <c r="AF14" s="5"/>
      <c r="AG14" s="761"/>
      <c r="AH14" s="761"/>
      <c r="AI14" s="761"/>
      <c r="AJ14" s="761"/>
      <c r="AK14" s="761"/>
      <c r="AL14" s="100"/>
      <c r="AM14" s="5"/>
      <c r="AN14" s="134"/>
      <c r="AP14" s="407"/>
      <c r="AQ14" s="406"/>
      <c r="AR14" s="407"/>
    </row>
    <row r="15" spans="1:44" x14ac:dyDescent="0.2">
      <c r="A15" s="87">
        <f t="shared" si="0"/>
        <v>12</v>
      </c>
      <c r="B15" s="134"/>
      <c r="D15" s="5" t="s">
        <v>87</v>
      </c>
      <c r="M15" s="892"/>
      <c r="N15" s="892"/>
      <c r="O15" s="100" t="str">
        <f ca="1">Units!$B$26</f>
        <v>N</v>
      </c>
      <c r="P15" s="196"/>
      <c r="Q15" s="892"/>
      <c r="R15" s="892"/>
      <c r="S15" s="100" t="str">
        <f ca="1">Units!$B$26</f>
        <v>N</v>
      </c>
      <c r="T15" s="22"/>
      <c r="U15" s="18"/>
      <c r="AG15" s="383"/>
      <c r="AH15" s="383"/>
      <c r="AI15" s="383"/>
      <c r="AJ15" s="383"/>
      <c r="AK15" s="383"/>
      <c r="AM15" s="5"/>
      <c r="AN15" s="134"/>
      <c r="AP15" s="407"/>
      <c r="AQ15" s="406"/>
      <c r="AR15" s="407"/>
    </row>
    <row r="16" spans="1:44" x14ac:dyDescent="0.2">
      <c r="A16" s="87">
        <f t="shared" si="0"/>
        <v>13</v>
      </c>
      <c r="B16" s="134"/>
      <c r="D16" s="5" t="s">
        <v>628</v>
      </c>
      <c r="Q16" s="785"/>
      <c r="R16" s="785"/>
      <c r="T16" s="22"/>
      <c r="U16" s="5"/>
      <c r="V16" s="18" t="s">
        <v>140</v>
      </c>
      <c r="W16" s="5" t="s">
        <v>92</v>
      </c>
      <c r="X16" s="5"/>
      <c r="Y16" s="5"/>
      <c r="Z16" s="5"/>
      <c r="AA16" s="5"/>
      <c r="AB16" s="5"/>
      <c r="AC16" s="95"/>
      <c r="AD16" s="193"/>
      <c r="AE16" s="193"/>
      <c r="AF16" s="193"/>
      <c r="AG16" s="892"/>
      <c r="AH16" s="892"/>
      <c r="AI16" s="892"/>
      <c r="AJ16" s="892"/>
      <c r="AK16" s="892"/>
      <c r="AL16" s="100"/>
      <c r="AM16" s="5"/>
      <c r="AN16" s="134"/>
      <c r="AP16" s="407"/>
      <c r="AQ16" s="406"/>
      <c r="AR16" s="407"/>
    </row>
    <row r="17" spans="1:44" x14ac:dyDescent="0.2">
      <c r="A17" s="87">
        <f t="shared" si="0"/>
        <v>14</v>
      </c>
      <c r="B17" s="134"/>
      <c r="C17" s="18"/>
      <c r="D17" s="5" t="s">
        <v>629</v>
      </c>
      <c r="E17" s="5"/>
      <c r="F17" s="5"/>
      <c r="G17" s="5"/>
      <c r="H17" s="98"/>
      <c r="I17" s="196"/>
      <c r="J17" s="196"/>
      <c r="K17" s="196"/>
      <c r="L17" s="4"/>
      <c r="M17" s="892"/>
      <c r="N17" s="892"/>
      <c r="O17" s="100" t="str">
        <f ca="1">Units!$B$12</f>
        <v>m</v>
      </c>
      <c r="P17" s="287" t="s">
        <v>176</v>
      </c>
      <c r="Q17" s="892"/>
      <c r="R17" s="892"/>
      <c r="S17" s="100" t="str">
        <f ca="1">Units!$B$12</f>
        <v>m</v>
      </c>
      <c r="T17" s="22"/>
      <c r="U17" s="5"/>
      <c r="V17" s="18" t="s">
        <v>140</v>
      </c>
      <c r="W17" s="407" t="s">
        <v>610</v>
      </c>
      <c r="AB17" s="5"/>
      <c r="AC17" s="5"/>
      <c r="AD17" s="5"/>
      <c r="AE17" s="18"/>
      <c r="AF17" s="761"/>
      <c r="AG17" s="761"/>
      <c r="AH17" s="761"/>
      <c r="AI17" s="761"/>
      <c r="AJ17" s="761"/>
      <c r="AK17" s="761"/>
      <c r="AL17" s="100"/>
      <c r="AM17" s="5"/>
      <c r="AN17" s="134"/>
      <c r="AP17" s="407"/>
      <c r="AQ17" s="406"/>
      <c r="AR17" s="407"/>
    </row>
    <row r="18" spans="1:44" x14ac:dyDescent="0.2">
      <c r="A18" s="87">
        <f t="shared" si="0"/>
        <v>15</v>
      </c>
      <c r="B18" s="134"/>
      <c r="C18" s="18"/>
      <c r="D18" s="5" t="s">
        <v>89</v>
      </c>
      <c r="E18" s="5"/>
      <c r="F18" s="5"/>
      <c r="G18" s="5"/>
      <c r="H18" s="5"/>
      <c r="I18" s="5"/>
      <c r="J18" s="5"/>
      <c r="K18" s="196"/>
      <c r="L18" s="196"/>
      <c r="M18" s="196"/>
      <c r="N18" s="196"/>
      <c r="O18" s="4"/>
      <c r="P18" s="5"/>
      <c r="Q18" s="892"/>
      <c r="R18" s="892"/>
      <c r="S18" s="100" t="str">
        <f ca="1">Units!$B$13</f>
        <v>mm</v>
      </c>
      <c r="T18" s="22"/>
      <c r="U18" s="95"/>
      <c r="V18" s="5" t="s">
        <v>94</v>
      </c>
      <c r="W18" s="4"/>
      <c r="X18" s="5"/>
      <c r="Y18" s="5"/>
      <c r="Z18" s="5"/>
      <c r="AA18" s="5"/>
      <c r="AB18" s="5"/>
      <c r="AC18" s="5"/>
      <c r="AD18" s="5"/>
      <c r="AE18" s="5"/>
      <c r="AF18" s="4"/>
      <c r="AG18" s="540"/>
      <c r="AH18" s="540"/>
      <c r="AI18" s="540"/>
      <c r="AJ18" s="785"/>
      <c r="AK18" s="785"/>
      <c r="AL18" s="317"/>
      <c r="AM18" s="5"/>
      <c r="AN18" s="134"/>
      <c r="AP18" s="407"/>
      <c r="AQ18" s="406"/>
      <c r="AR18" s="407"/>
    </row>
    <row r="19" spans="1:44" x14ac:dyDescent="0.2">
      <c r="A19" s="87">
        <f t="shared" si="0"/>
        <v>16</v>
      </c>
      <c r="B19" s="134"/>
      <c r="D19" s="403" t="s">
        <v>606</v>
      </c>
      <c r="Q19" s="804"/>
      <c r="R19" s="804"/>
      <c r="T19" s="22"/>
      <c r="U19" s="95"/>
      <c r="V19" s="5" t="s">
        <v>815</v>
      </c>
      <c r="W19" s="4"/>
      <c r="X19" s="5"/>
      <c r="Y19" s="5"/>
      <c r="Z19" s="5"/>
      <c r="AA19" s="5"/>
      <c r="AB19" s="5"/>
      <c r="AC19" s="5"/>
      <c r="AD19" s="5"/>
      <c r="AE19" s="5"/>
      <c r="AF19" s="5"/>
      <c r="AG19" s="339"/>
      <c r="AH19" s="339"/>
      <c r="AI19" s="339"/>
      <c r="AJ19" s="811"/>
      <c r="AK19" s="811"/>
      <c r="AL19" s="5"/>
      <c r="AM19" s="5"/>
      <c r="AN19" s="134"/>
      <c r="AP19" s="407"/>
      <c r="AQ19" s="406"/>
      <c r="AR19" s="407"/>
    </row>
    <row r="20" spans="1:44" x14ac:dyDescent="0.2">
      <c r="A20" s="87">
        <f t="shared" si="0"/>
        <v>17</v>
      </c>
      <c r="B20" s="134"/>
      <c r="C20" s="26" t="s">
        <v>91</v>
      </c>
      <c r="D20" s="5"/>
      <c r="E20" s="5"/>
      <c r="F20" s="5"/>
      <c r="G20" s="5"/>
      <c r="H20" s="4"/>
      <c r="I20" s="4"/>
      <c r="J20" s="4"/>
      <c r="K20" s="4"/>
      <c r="L20" s="4"/>
      <c r="M20" s="906" t="s">
        <v>915</v>
      </c>
      <c r="N20" s="906"/>
      <c r="O20" s="906"/>
      <c r="P20" s="906"/>
      <c r="Q20" s="906"/>
      <c r="R20" s="906"/>
      <c r="S20" s="4"/>
      <c r="T20" s="22"/>
      <c r="U20" s="95"/>
      <c r="V20" s="5" t="s">
        <v>97</v>
      </c>
      <c r="W20" s="4"/>
      <c r="X20" s="5"/>
      <c r="Y20" s="5"/>
      <c r="Z20" s="5"/>
      <c r="AA20" s="5"/>
      <c r="AB20" s="5"/>
      <c r="AC20" s="5"/>
      <c r="AD20" s="5"/>
      <c r="AE20" s="5"/>
      <c r="AF20" s="4"/>
      <c r="AG20" s="339"/>
      <c r="AH20" s="339"/>
      <c r="AI20" s="339"/>
      <c r="AJ20" s="785"/>
      <c r="AK20" s="785"/>
      <c r="AL20" s="5"/>
      <c r="AM20" s="5"/>
      <c r="AN20" s="134"/>
      <c r="AP20" s="407"/>
      <c r="AQ20" s="406"/>
      <c r="AR20" s="407"/>
    </row>
    <row r="21" spans="1:44" x14ac:dyDescent="0.2">
      <c r="A21" s="87">
        <f t="shared" si="0"/>
        <v>18</v>
      </c>
      <c r="B21" s="134"/>
      <c r="C21" s="5"/>
      <c r="D21" s="407" t="s">
        <v>90</v>
      </c>
      <c r="E21" s="5"/>
      <c r="F21" s="5"/>
      <c r="G21" s="5"/>
      <c r="H21" s="5"/>
      <c r="I21" s="5"/>
      <c r="J21" s="5"/>
      <c r="K21" s="5"/>
      <c r="L21" s="5"/>
      <c r="M21" s="193"/>
      <c r="N21" s="193"/>
      <c r="O21" s="193"/>
      <c r="P21" s="321"/>
      <c r="Q21" s="321"/>
      <c r="R21" s="321"/>
      <c r="S21" s="100" t="str">
        <f ca="1">Units!$B$13</f>
        <v>mm</v>
      </c>
      <c r="T21" s="22"/>
      <c r="U21" s="95"/>
      <c r="V21" s="5" t="s">
        <v>811</v>
      </c>
      <c r="W21" s="4"/>
      <c r="X21" s="5"/>
      <c r="Y21" s="5"/>
      <c r="Z21" s="5"/>
      <c r="AA21" s="5"/>
      <c r="AB21" s="5"/>
      <c r="AC21" s="5"/>
      <c r="AD21" s="5"/>
      <c r="AE21" s="5"/>
      <c r="AF21" s="4"/>
      <c r="AG21" s="339"/>
      <c r="AH21" s="339"/>
      <c r="AI21" s="339"/>
      <c r="AJ21" s="811"/>
      <c r="AK21" s="811"/>
      <c r="AL21" s="5"/>
      <c r="AM21" s="5"/>
      <c r="AN21" s="134"/>
      <c r="AP21" s="407"/>
      <c r="AQ21" s="406"/>
      <c r="AR21" s="407"/>
    </row>
    <row r="22" spans="1:44" x14ac:dyDescent="0.2">
      <c r="A22" s="87">
        <f t="shared" si="0"/>
        <v>19</v>
      </c>
      <c r="B22" s="134"/>
      <c r="C22" s="5"/>
      <c r="D22" s="407" t="s">
        <v>88</v>
      </c>
      <c r="E22" s="5"/>
      <c r="F22" s="5"/>
      <c r="G22" s="5"/>
      <c r="H22" s="5"/>
      <c r="I22" s="5"/>
      <c r="J22" s="5"/>
      <c r="K22" s="5"/>
      <c r="L22" s="5"/>
      <c r="M22" s="193"/>
      <c r="N22" s="193"/>
      <c r="O22" s="193"/>
      <c r="P22" s="321"/>
      <c r="Q22" s="321"/>
      <c r="R22" s="321"/>
      <c r="S22" s="100" t="str">
        <f ca="1">Units!$B$12</f>
        <v>m</v>
      </c>
      <c r="T22" s="22"/>
      <c r="U22" s="95"/>
      <c r="V22" s="567"/>
      <c r="W22" s="568"/>
      <c r="X22" s="567"/>
      <c r="Y22" s="567"/>
      <c r="Z22" s="567"/>
      <c r="AA22" s="567"/>
      <c r="AB22" s="567"/>
      <c r="AC22" s="567"/>
      <c r="AD22" s="567"/>
      <c r="AE22" s="567"/>
      <c r="AF22" s="568"/>
      <c r="AG22" s="569"/>
      <c r="AH22" s="569"/>
      <c r="AI22" s="569"/>
      <c r="AJ22"/>
      <c r="AK22"/>
      <c r="AL22" s="5"/>
      <c r="AM22" s="5"/>
      <c r="AN22" s="134"/>
      <c r="AP22" s="407"/>
      <c r="AQ22" s="406"/>
      <c r="AR22" s="407"/>
    </row>
    <row r="23" spans="1:44" x14ac:dyDescent="0.2">
      <c r="A23" s="87">
        <f t="shared" si="0"/>
        <v>20</v>
      </c>
      <c r="B23" s="134"/>
      <c r="C23" s="5"/>
      <c r="D23" s="406" t="s">
        <v>95</v>
      </c>
      <c r="E23" s="5"/>
      <c r="F23" s="5"/>
      <c r="G23" s="5"/>
      <c r="H23" s="5"/>
      <c r="I23" s="5"/>
      <c r="J23" s="5"/>
      <c r="K23" s="5"/>
      <c r="L23" s="5"/>
      <c r="M23" s="193"/>
      <c r="N23" s="193"/>
      <c r="O23" s="193"/>
      <c r="P23" s="321"/>
      <c r="Q23" s="321"/>
      <c r="R23" s="321"/>
      <c r="S23" s="100"/>
      <c r="T23" s="22"/>
      <c r="U23" s="95"/>
      <c r="V23" s="5" t="s">
        <v>99</v>
      </c>
      <c r="W23" s="4"/>
      <c r="X23" s="5"/>
      <c r="Y23" s="5"/>
      <c r="Z23" s="5"/>
      <c r="AA23" s="5"/>
      <c r="AB23" s="5"/>
      <c r="AC23" s="5"/>
      <c r="AD23" s="5"/>
      <c r="AE23" s="5"/>
      <c r="AF23" s="4"/>
      <c r="AG23" s="339"/>
      <c r="AH23" s="339"/>
      <c r="AI23" s="339"/>
      <c r="AJ23" s="785"/>
      <c r="AK23" s="785"/>
      <c r="AL23" s="5"/>
      <c r="AM23" s="5"/>
      <c r="AN23" s="134"/>
      <c r="AP23" s="407"/>
      <c r="AQ23" s="406"/>
      <c r="AR23" s="407"/>
    </row>
    <row r="24" spans="1:44" x14ac:dyDescent="0.2">
      <c r="A24" s="87">
        <f t="shared" si="0"/>
        <v>21</v>
      </c>
      <c r="B24" s="134"/>
      <c r="C24" s="5"/>
      <c r="D24" s="406" t="s">
        <v>607</v>
      </c>
      <c r="E24" s="5"/>
      <c r="F24" s="5"/>
      <c r="G24" s="5"/>
      <c r="H24" s="5"/>
      <c r="I24" s="5"/>
      <c r="J24" s="5"/>
      <c r="K24" s="5"/>
      <c r="L24" s="5"/>
      <c r="M24" s="193"/>
      <c r="N24" s="193"/>
      <c r="O24" s="193"/>
      <c r="P24" s="321"/>
      <c r="Q24" s="321"/>
      <c r="R24" s="321"/>
      <c r="S24" s="100" t="str">
        <f ca="1">Units!$B$12</f>
        <v>m</v>
      </c>
      <c r="T24" s="22"/>
      <c r="U24" s="291" t="s">
        <v>609</v>
      </c>
      <c r="AL24" s="5"/>
      <c r="AM24" s="5"/>
      <c r="AN24" s="134"/>
      <c r="AP24" s="407"/>
      <c r="AQ24" s="406"/>
      <c r="AR24" s="407"/>
    </row>
    <row r="25" spans="1:44" x14ac:dyDescent="0.2">
      <c r="A25" s="87">
        <f t="shared" si="0"/>
        <v>22</v>
      </c>
      <c r="B25" s="134"/>
      <c r="C25" s="26" t="s">
        <v>93</v>
      </c>
      <c r="D25" s="5"/>
      <c r="E25" s="5"/>
      <c r="F25" s="5"/>
      <c r="G25" s="5"/>
      <c r="H25" s="5"/>
      <c r="I25" s="5"/>
      <c r="J25" s="5"/>
      <c r="K25" s="5"/>
      <c r="L25" s="5"/>
      <c r="M25" s="5"/>
      <c r="N25" s="5"/>
      <c r="O25" s="5"/>
      <c r="P25" s="5"/>
      <c r="Q25" s="5"/>
      <c r="R25" s="5"/>
      <c r="S25" s="5"/>
      <c r="T25" s="22"/>
      <c r="U25" s="95"/>
      <c r="V25" s="5" t="s">
        <v>630</v>
      </c>
      <c r="W25" s="5"/>
      <c r="X25" s="5"/>
      <c r="Y25" s="5"/>
      <c r="Z25" s="5"/>
      <c r="AA25" s="5"/>
      <c r="AB25" s="5"/>
      <c r="AC25" s="4"/>
      <c r="AD25" s="4"/>
      <c r="AE25" s="4"/>
      <c r="AF25" s="4"/>
      <c r="AG25" s="362"/>
      <c r="AH25" s="362"/>
      <c r="AI25" s="413" t="s">
        <v>605</v>
      </c>
      <c r="AJ25" s="892"/>
      <c r="AK25" s="892"/>
      <c r="AL25" s="100" t="str">
        <f ca="1">Units!$B$13</f>
        <v>mm</v>
      </c>
      <c r="AM25" s="5"/>
      <c r="AN25" s="134"/>
    </row>
    <row r="26" spans="1:44" x14ac:dyDescent="0.2">
      <c r="A26" s="87">
        <f t="shared" si="0"/>
        <v>23</v>
      </c>
      <c r="B26" s="134"/>
      <c r="C26" s="18"/>
      <c r="D26" s="5" t="s">
        <v>95</v>
      </c>
      <c r="E26" s="5"/>
      <c r="F26" s="5"/>
      <c r="G26" s="193"/>
      <c r="H26" s="122"/>
      <c r="I26" s="122"/>
      <c r="J26" s="122"/>
      <c r="K26" s="122"/>
      <c r="L26" s="122"/>
      <c r="M26" s="193"/>
      <c r="N26" s="193"/>
      <c r="O26" s="193"/>
      <c r="P26" s="907"/>
      <c r="Q26" s="907"/>
      <c r="R26" s="907"/>
      <c r="S26" s="98"/>
      <c r="T26" s="22"/>
      <c r="U26" s="95"/>
      <c r="V26" s="4"/>
      <c r="W26" s="4"/>
      <c r="X26" s="4"/>
      <c r="Y26" s="4"/>
      <c r="Z26" s="4"/>
      <c r="AA26" s="4"/>
      <c r="AB26" s="4"/>
      <c r="AC26" s="4"/>
      <c r="AD26" s="4"/>
      <c r="AE26" s="4"/>
      <c r="AF26" s="4"/>
      <c r="AG26" s="4"/>
      <c r="AH26" s="4"/>
      <c r="AI26" s="414" t="s">
        <v>88</v>
      </c>
      <c r="AJ26" s="892"/>
      <c r="AK26" s="892"/>
      <c r="AL26" s="100" t="str">
        <f ca="1">Units!$B$12</f>
        <v>m</v>
      </c>
      <c r="AM26" s="5"/>
      <c r="AN26" s="134"/>
    </row>
    <row r="27" spans="1:44" x14ac:dyDescent="0.2">
      <c r="A27" s="87">
        <f t="shared" si="0"/>
        <v>24</v>
      </c>
      <c r="B27" s="135"/>
      <c r="C27" s="18"/>
      <c r="D27" s="5" t="s">
        <v>96</v>
      </c>
      <c r="E27" s="5"/>
      <c r="F27" s="5"/>
      <c r="G27" s="5"/>
      <c r="H27" s="5"/>
      <c r="I27" s="5"/>
      <c r="J27" s="5"/>
      <c r="K27" s="5"/>
      <c r="L27" s="5"/>
      <c r="M27" s="193"/>
      <c r="N27" s="193"/>
      <c r="O27" s="193"/>
      <c r="P27" s="892"/>
      <c r="Q27" s="892"/>
      <c r="R27" s="892"/>
      <c r="S27" s="100" t="str">
        <f ca="1">Units!$B$13</f>
        <v>mm</v>
      </c>
      <c r="T27" s="22"/>
      <c r="U27" s="95"/>
      <c r="AI27" s="414" t="s">
        <v>90</v>
      </c>
      <c r="AJ27" s="892"/>
      <c r="AK27" s="892"/>
      <c r="AL27" s="100" t="str">
        <f ca="1">Units!$B$13</f>
        <v>mm</v>
      </c>
      <c r="AM27" s="5"/>
      <c r="AN27" s="135"/>
    </row>
    <row r="28" spans="1:44" x14ac:dyDescent="0.2">
      <c r="A28" s="87">
        <f t="shared" si="0"/>
        <v>25</v>
      </c>
      <c r="B28" s="135"/>
      <c r="C28" s="343"/>
      <c r="D28" s="5" t="s">
        <v>98</v>
      </c>
      <c r="E28" s="5"/>
      <c r="F28" s="5"/>
      <c r="G28" s="5"/>
      <c r="H28" s="5"/>
      <c r="I28" s="5"/>
      <c r="J28" s="4"/>
      <c r="K28" s="4"/>
      <c r="L28" s="4"/>
      <c r="M28" s="4"/>
      <c r="N28" s="4"/>
      <c r="O28" s="4"/>
      <c r="P28" s="761"/>
      <c r="Q28" s="761"/>
      <c r="R28" s="761"/>
      <c r="T28" s="22"/>
      <c r="U28" s="95"/>
      <c r="X28" s="559" t="s">
        <v>812</v>
      </c>
      <c r="AI28" s="414"/>
      <c r="AJ28" s="811"/>
      <c r="AK28" s="811"/>
      <c r="AL28" s="100"/>
      <c r="AM28" s="5"/>
      <c r="AN28" s="135"/>
    </row>
    <row r="29" spans="1:44" x14ac:dyDescent="0.2">
      <c r="A29" s="87">
        <f t="shared" si="0"/>
        <v>26</v>
      </c>
      <c r="B29" s="135"/>
      <c r="C29" s="343"/>
      <c r="D29" s="5"/>
      <c r="E29" s="5"/>
      <c r="F29" s="5"/>
      <c r="G29" s="5"/>
      <c r="H29" s="5"/>
      <c r="I29" s="5"/>
      <c r="J29" s="4"/>
      <c r="K29" s="4"/>
      <c r="L29" s="4"/>
      <c r="M29" s="4"/>
      <c r="N29" s="4"/>
      <c r="O29" s="4"/>
      <c r="P29" s="301"/>
      <c r="Q29" s="301"/>
      <c r="R29" s="301"/>
      <c r="T29" s="22"/>
      <c r="X29" s="559" t="s">
        <v>813</v>
      </c>
      <c r="AJ29" s="811"/>
      <c r="AK29" s="811"/>
      <c r="AM29" s="5"/>
      <c r="AN29" s="135"/>
    </row>
    <row r="30" spans="1:44" x14ac:dyDescent="0.2">
      <c r="A30" s="87">
        <f t="shared" si="0"/>
        <v>27</v>
      </c>
      <c r="B30" s="135"/>
      <c r="C30" s="18"/>
      <c r="T30" s="22"/>
      <c r="U30" s="95"/>
      <c r="V30" s="4"/>
      <c r="W30" s="4"/>
      <c r="X30" s="4"/>
      <c r="Y30" s="4"/>
      <c r="Z30" s="4"/>
      <c r="AA30" s="4"/>
      <c r="AB30" s="4"/>
      <c r="AC30" s="4"/>
      <c r="AD30" s="4"/>
      <c r="AE30" s="4"/>
      <c r="AF30" s="4"/>
      <c r="AG30" s="4"/>
      <c r="AH30" s="4"/>
      <c r="AI30" s="118" t="s">
        <v>817</v>
      </c>
      <c r="AJ30" s="811"/>
      <c r="AK30" s="811"/>
      <c r="AL30" s="5"/>
      <c r="AM30" s="5"/>
      <c r="AN30" s="135"/>
      <c r="AP30" s="407"/>
      <c r="AQ30" s="406"/>
      <c r="AR30" s="407"/>
    </row>
    <row r="31" spans="1:44" x14ac:dyDescent="0.2">
      <c r="A31" s="87">
        <f>A30+1</f>
        <v>28</v>
      </c>
      <c r="B31" s="135"/>
      <c r="C31" s="18"/>
      <c r="T31" s="22"/>
      <c r="U31" s="407" t="s">
        <v>611</v>
      </c>
      <c r="V31" s="4"/>
      <c r="W31" s="4"/>
      <c r="X31" s="4"/>
      <c r="Y31" s="4"/>
      <c r="Z31" s="4"/>
      <c r="AA31" s="4"/>
      <c r="AB31" s="4"/>
      <c r="AC31" s="4"/>
      <c r="AD31" s="4"/>
      <c r="AE31" s="4"/>
      <c r="AF31" s="4"/>
      <c r="AG31" s="4"/>
      <c r="AH31" s="4"/>
      <c r="AI31" s="4"/>
      <c r="AJ31" s="785"/>
      <c r="AK31" s="785"/>
      <c r="AL31" s="5"/>
      <c r="AM31" s="5"/>
      <c r="AN31" s="135"/>
      <c r="AP31" s="407"/>
      <c r="AQ31" s="406"/>
      <c r="AR31" s="407"/>
    </row>
    <row r="32" spans="1:44" ht="4.9000000000000004" customHeight="1" x14ac:dyDescent="0.2">
      <c r="A32" s="87"/>
      <c r="B32" s="138"/>
      <c r="C32" s="16"/>
      <c r="D32" s="322"/>
      <c r="E32" s="16"/>
      <c r="F32" s="16"/>
      <c r="G32" s="16"/>
      <c r="H32" s="16"/>
      <c r="I32" s="322"/>
      <c r="J32" s="16"/>
      <c r="K32" s="96"/>
      <c r="L32" s="96"/>
      <c r="M32" s="96"/>
      <c r="N32" s="16"/>
      <c r="O32" s="16"/>
      <c r="P32" s="16"/>
      <c r="Q32" s="16"/>
      <c r="R32" s="16"/>
      <c r="S32" s="16"/>
      <c r="T32" s="323"/>
      <c r="U32" s="16"/>
      <c r="V32" s="4"/>
      <c r="W32" s="4"/>
      <c r="X32" s="4"/>
      <c r="Y32" s="4"/>
      <c r="Z32" s="4"/>
      <c r="AA32" s="4"/>
      <c r="AB32" s="4"/>
      <c r="AC32" s="4"/>
      <c r="AD32" s="4"/>
      <c r="AE32" s="4"/>
      <c r="AF32" s="4"/>
      <c r="AG32" s="4"/>
      <c r="AH32" s="16"/>
      <c r="AI32" s="16"/>
      <c r="AJ32" s="16"/>
      <c r="AK32" s="16"/>
      <c r="AL32" s="16"/>
      <c r="AM32" s="16"/>
      <c r="AN32" s="138"/>
      <c r="AP32" s="407"/>
      <c r="AQ32" s="406"/>
      <c r="AR32" s="407"/>
    </row>
    <row r="33" spans="1:44" x14ac:dyDescent="0.2">
      <c r="A33" s="87">
        <f>A31+1</f>
        <v>29</v>
      </c>
      <c r="B33" s="134"/>
      <c r="C33" s="893" t="s">
        <v>100</v>
      </c>
      <c r="D33" s="894"/>
      <c r="E33" s="894"/>
      <c r="F33" s="894"/>
      <c r="G33" s="894"/>
      <c r="H33" s="894"/>
      <c r="I33" s="894"/>
      <c r="J33" s="894"/>
      <c r="K33" s="894"/>
      <c r="L33" s="894"/>
      <c r="M33" s="894"/>
      <c r="N33" s="894"/>
      <c r="O33" s="894"/>
      <c r="P33" s="894"/>
      <c r="Q33" s="894"/>
      <c r="R33" s="894"/>
      <c r="S33" s="894"/>
      <c r="T33" s="894"/>
      <c r="U33" s="894"/>
      <c r="V33" s="894"/>
      <c r="W33" s="894"/>
      <c r="X33" s="894"/>
      <c r="Y33" s="894"/>
      <c r="Z33" s="894"/>
      <c r="AA33" s="894"/>
      <c r="AB33" s="894"/>
      <c r="AC33" s="894"/>
      <c r="AD33" s="894"/>
      <c r="AE33" s="894"/>
      <c r="AF33" s="894"/>
      <c r="AG33" s="894"/>
      <c r="AH33" s="894"/>
      <c r="AI33" s="894"/>
      <c r="AJ33" s="894"/>
      <c r="AK33" s="894"/>
      <c r="AL33" s="894"/>
      <c r="AM33" s="895"/>
      <c r="AN33" s="134"/>
      <c r="AP33" s="407"/>
      <c r="AQ33" s="406"/>
      <c r="AR33" s="407"/>
    </row>
    <row r="34" spans="1:44" x14ac:dyDescent="0.2">
      <c r="A34" s="87">
        <f t="shared" si="0"/>
        <v>30</v>
      </c>
      <c r="B34" s="134"/>
      <c r="C34" s="5"/>
      <c r="D34" s="5" t="s">
        <v>101</v>
      </c>
      <c r="E34" s="5"/>
      <c r="F34" s="5"/>
      <c r="G34" s="5"/>
      <c r="H34" s="5"/>
      <c r="I34" s="5"/>
      <c r="J34" s="5"/>
      <c r="K34" s="324"/>
      <c r="L34" s="112"/>
      <c r="M34" s="112"/>
      <c r="N34" s="112"/>
      <c r="O34" s="902"/>
      <c r="P34" s="902"/>
      <c r="Q34" s="902"/>
      <c r="R34" s="902"/>
      <c r="S34" s="902"/>
      <c r="T34" s="5"/>
      <c r="U34" s="5"/>
      <c r="V34" s="5" t="s">
        <v>105</v>
      </c>
      <c r="W34" s="5"/>
      <c r="X34" s="95"/>
      <c r="Y34" s="95"/>
      <c r="Z34" s="95"/>
      <c r="AA34" s="95"/>
      <c r="AB34" s="108"/>
      <c r="AC34" s="324"/>
      <c r="AD34" s="112"/>
      <c r="AE34" s="112"/>
      <c r="AF34" s="112"/>
      <c r="AG34" s="734"/>
      <c r="AH34" s="734"/>
      <c r="AI34" s="734"/>
      <c r="AJ34" s="734"/>
      <c r="AK34" s="734"/>
      <c r="AL34" s="5"/>
      <c r="AM34" s="5"/>
      <c r="AN34" s="134"/>
      <c r="AP34" s="407"/>
      <c r="AQ34" s="407"/>
      <c r="AR34" s="407"/>
    </row>
    <row r="35" spans="1:44" x14ac:dyDescent="0.2">
      <c r="A35" s="87">
        <f t="shared" si="0"/>
        <v>31</v>
      </c>
      <c r="B35" s="134"/>
      <c r="C35" s="5"/>
      <c r="D35" s="5" t="s">
        <v>103</v>
      </c>
      <c r="E35" s="5"/>
      <c r="F35" s="5"/>
      <c r="G35" s="5"/>
      <c r="H35" s="5"/>
      <c r="I35" s="18" t="s">
        <v>140</v>
      </c>
      <c r="J35" s="737"/>
      <c r="K35" s="737"/>
      <c r="L35" s="737"/>
      <c r="M35" s="737"/>
      <c r="N35" s="104"/>
      <c r="O35" s="890"/>
      <c r="P35" s="890"/>
      <c r="Q35" s="890"/>
      <c r="R35" s="890"/>
      <c r="S35" s="890"/>
      <c r="T35" s="5"/>
      <c r="U35" s="5"/>
      <c r="V35" s="5" t="s">
        <v>107</v>
      </c>
      <c r="W35" s="5"/>
      <c r="X35" s="95"/>
      <c r="Y35" s="95"/>
      <c r="Z35" s="95"/>
      <c r="AA35" s="95"/>
      <c r="AB35" s="95"/>
      <c r="AC35" s="287"/>
      <c r="AD35" s="104"/>
      <c r="AE35" s="104"/>
      <c r="AF35" s="104"/>
      <c r="AG35" s="890"/>
      <c r="AH35" s="890"/>
      <c r="AI35" s="890"/>
      <c r="AJ35" s="890"/>
      <c r="AK35" s="890"/>
      <c r="AL35" s="5"/>
      <c r="AM35" s="5"/>
      <c r="AN35" s="134"/>
      <c r="AP35" s="407"/>
      <c r="AQ35" s="407"/>
      <c r="AR35" s="407"/>
    </row>
    <row r="36" spans="1:44" x14ac:dyDescent="0.2">
      <c r="A36" s="87">
        <f t="shared" si="0"/>
        <v>32</v>
      </c>
      <c r="B36" s="134"/>
      <c r="C36" s="5"/>
      <c r="D36" s="5" t="s">
        <v>106</v>
      </c>
      <c r="E36" s="104"/>
      <c r="F36" s="104"/>
      <c r="G36" s="104"/>
      <c r="H36" s="104"/>
      <c r="I36" s="122"/>
      <c r="J36" s="95"/>
      <c r="K36" s="5"/>
      <c r="L36" s="95"/>
      <c r="M36" s="95"/>
      <c r="N36" s="95"/>
      <c r="O36" s="890"/>
      <c r="P36" s="890"/>
      <c r="Q36" s="890"/>
      <c r="R36" s="890"/>
      <c r="S36" s="890"/>
      <c r="T36" s="5"/>
      <c r="U36" s="5"/>
      <c r="V36" s="5" t="s">
        <v>109</v>
      </c>
      <c r="W36" s="5"/>
      <c r="X36" s="95"/>
      <c r="Y36" s="95"/>
      <c r="Z36" s="95"/>
      <c r="AA36" s="95"/>
      <c r="AB36" s="95"/>
      <c r="AC36" s="287"/>
      <c r="AD36" s="104"/>
      <c r="AE36" s="104"/>
      <c r="AF36" s="104"/>
      <c r="AG36" s="890"/>
      <c r="AH36" s="890"/>
      <c r="AI36" s="890"/>
      <c r="AJ36" s="890"/>
      <c r="AK36" s="890"/>
      <c r="AL36" s="95"/>
      <c r="AM36" s="5"/>
      <c r="AN36" s="134"/>
      <c r="AP36" s="407"/>
      <c r="AQ36" s="406"/>
      <c r="AR36" s="407"/>
    </row>
    <row r="37" spans="1:44" x14ac:dyDescent="0.2">
      <c r="A37" s="87">
        <f t="shared" si="0"/>
        <v>33</v>
      </c>
      <c r="B37" s="134"/>
      <c r="C37" s="5"/>
      <c r="D37" s="5" t="s">
        <v>108</v>
      </c>
      <c r="E37" s="95"/>
      <c r="F37" s="95"/>
      <c r="G37" s="95"/>
      <c r="H37" s="95"/>
      <c r="I37" s="95"/>
      <c r="J37" s="95"/>
      <c r="K37" s="287"/>
      <c r="L37" s="104"/>
      <c r="M37" s="104"/>
      <c r="N37" s="104"/>
      <c r="O37" s="890"/>
      <c r="P37" s="890"/>
      <c r="Q37" s="890"/>
      <c r="R37" s="890"/>
      <c r="S37" s="890"/>
      <c r="T37" s="5"/>
      <c r="U37" s="5"/>
      <c r="V37" s="100" t="str">
        <f>IF(Page3!I5="VS4","DISCHARGE PIPE :",IF(Page3!I5="VS5","DISCHARGE PIPE :","DISCHARGE COLUMN :"))</f>
        <v>DISCHARGE COLUMN :</v>
      </c>
      <c r="W37" s="5"/>
      <c r="X37" s="95"/>
      <c r="Y37" s="95"/>
      <c r="Z37" s="95"/>
      <c r="AA37" s="95"/>
      <c r="AB37" s="95"/>
      <c r="AC37" s="287"/>
      <c r="AD37" s="104"/>
      <c r="AE37" s="104"/>
      <c r="AF37" s="104"/>
      <c r="AG37" s="890"/>
      <c r="AH37" s="890"/>
      <c r="AI37" s="890"/>
      <c r="AJ37" s="890"/>
      <c r="AK37" s="890"/>
      <c r="AL37" s="95"/>
      <c r="AM37" s="5"/>
      <c r="AN37" s="134"/>
      <c r="AP37" s="407"/>
      <c r="AQ37" s="406"/>
      <c r="AR37" s="407"/>
    </row>
    <row r="38" spans="1:44" x14ac:dyDescent="0.2">
      <c r="A38" s="87">
        <f t="shared" si="0"/>
        <v>34</v>
      </c>
      <c r="B38" s="134"/>
      <c r="C38" s="5"/>
      <c r="D38" s="5" t="s">
        <v>110</v>
      </c>
      <c r="E38" s="95"/>
      <c r="F38" s="95"/>
      <c r="G38" s="95"/>
      <c r="H38" s="95"/>
      <c r="I38" s="95"/>
      <c r="J38" s="95"/>
      <c r="K38" s="287"/>
      <c r="L38" s="104"/>
      <c r="M38" s="104"/>
      <c r="N38" s="104"/>
      <c r="O38" s="890"/>
      <c r="P38" s="890"/>
      <c r="Q38" s="890"/>
      <c r="R38" s="890"/>
      <c r="S38" s="890"/>
      <c r="T38" s="5"/>
      <c r="U38" s="5"/>
      <c r="V38" s="97" t="s">
        <v>113</v>
      </c>
      <c r="W38" s="4"/>
      <c r="X38" s="4"/>
      <c r="Y38" s="4"/>
      <c r="Z38" s="4"/>
      <c r="AA38" s="4"/>
      <c r="AB38" s="4"/>
      <c r="AC38" s="4"/>
      <c r="AD38" s="4"/>
      <c r="AE38" s="4"/>
      <c r="AF38" s="4"/>
      <c r="AG38" s="891" t="s">
        <v>114</v>
      </c>
      <c r="AH38" s="891"/>
      <c r="AI38" s="4"/>
      <c r="AJ38" s="891" t="s">
        <v>200</v>
      </c>
      <c r="AK38" s="891"/>
      <c r="AL38" s="95"/>
      <c r="AM38" s="5"/>
      <c r="AN38" s="134"/>
      <c r="AP38" s="407"/>
      <c r="AQ38" s="406"/>
      <c r="AR38" s="407"/>
    </row>
    <row r="39" spans="1:44" x14ac:dyDescent="0.2">
      <c r="A39" s="87">
        <f t="shared" si="0"/>
        <v>35</v>
      </c>
      <c r="B39" s="134"/>
      <c r="C39" s="5"/>
      <c r="D39" s="5" t="s">
        <v>239</v>
      </c>
      <c r="E39" s="95"/>
      <c r="F39" s="95"/>
      <c r="G39" s="95"/>
      <c r="H39" s="95"/>
      <c r="I39" s="95"/>
      <c r="J39" s="95"/>
      <c r="K39" s="287"/>
      <c r="L39" s="104"/>
      <c r="M39" s="104"/>
      <c r="N39" s="104"/>
      <c r="O39" s="890"/>
      <c r="P39" s="890"/>
      <c r="Q39" s="890"/>
      <c r="R39" s="890"/>
      <c r="S39" s="890"/>
      <c r="T39" s="5"/>
      <c r="U39" s="5"/>
      <c r="V39" s="5" t="s">
        <v>115</v>
      </c>
      <c r="W39" s="5"/>
      <c r="X39" s="95"/>
      <c r="Y39" s="95"/>
      <c r="Z39" s="95"/>
      <c r="AA39" s="95"/>
      <c r="AB39" s="95"/>
      <c r="AC39" s="104"/>
      <c r="AD39" s="4"/>
      <c r="AE39" s="4"/>
      <c r="AF39" s="104"/>
      <c r="AG39" s="773"/>
      <c r="AH39" s="773"/>
      <c r="AI39" s="4"/>
      <c r="AJ39" s="784"/>
      <c r="AK39" s="784"/>
      <c r="AL39" s="95"/>
      <c r="AM39" s="5"/>
      <c r="AN39" s="134"/>
      <c r="AP39" s="407"/>
      <c r="AQ39" s="406"/>
      <c r="AR39" s="407"/>
    </row>
    <row r="40" spans="1:44" x14ac:dyDescent="0.2">
      <c r="A40" s="87">
        <f t="shared" si="0"/>
        <v>36</v>
      </c>
      <c r="B40" s="134"/>
      <c r="C40" s="5"/>
      <c r="D40" s="5" t="s">
        <v>102</v>
      </c>
      <c r="E40" s="95"/>
      <c r="F40" s="95"/>
      <c r="G40" s="95"/>
      <c r="H40" s="95"/>
      <c r="I40" s="95"/>
      <c r="J40" s="95"/>
      <c r="K40" s="287"/>
      <c r="L40" s="104"/>
      <c r="M40" s="104"/>
      <c r="N40" s="104"/>
      <c r="O40" s="890"/>
      <c r="P40" s="890"/>
      <c r="Q40" s="890"/>
      <c r="R40" s="890"/>
      <c r="S40" s="890"/>
      <c r="T40" s="5"/>
      <c r="U40" s="5"/>
      <c r="V40" s="5" t="s">
        <v>116</v>
      </c>
      <c r="W40" s="5"/>
      <c r="X40" s="95"/>
      <c r="Y40" s="95"/>
      <c r="Z40" s="95"/>
      <c r="AA40" s="95"/>
      <c r="AB40" s="95"/>
      <c r="AC40" s="104"/>
      <c r="AD40" s="4"/>
      <c r="AE40" s="4"/>
      <c r="AF40" s="104"/>
      <c r="AG40" s="773"/>
      <c r="AH40" s="773"/>
      <c r="AI40" s="4"/>
      <c r="AJ40" s="784"/>
      <c r="AK40" s="784"/>
      <c r="AL40" s="95"/>
      <c r="AM40" s="5"/>
      <c r="AN40" s="134"/>
      <c r="AP40" s="407"/>
      <c r="AQ40" s="406"/>
      <c r="AR40" s="407"/>
    </row>
    <row r="41" spans="1:44" x14ac:dyDescent="0.2">
      <c r="A41" s="87">
        <f t="shared" si="0"/>
        <v>37</v>
      </c>
      <c r="B41" s="135"/>
      <c r="C41" s="5"/>
      <c r="D41" s="5" t="s">
        <v>104</v>
      </c>
      <c r="E41" s="5"/>
      <c r="F41" s="5"/>
      <c r="G41" s="5"/>
      <c r="H41" s="5"/>
      <c r="I41" s="5"/>
      <c r="J41" s="5"/>
      <c r="K41" s="287"/>
      <c r="L41" s="104"/>
      <c r="M41" s="104"/>
      <c r="N41" s="104"/>
      <c r="O41" s="890"/>
      <c r="P41" s="890"/>
      <c r="Q41" s="890"/>
      <c r="R41" s="890"/>
      <c r="S41" s="890"/>
      <c r="T41" s="5"/>
      <c r="U41" s="5"/>
      <c r="V41" s="5" t="s">
        <v>117</v>
      </c>
      <c r="W41" s="5"/>
      <c r="X41" s="95"/>
      <c r="Y41" s="95"/>
      <c r="Z41" s="95"/>
      <c r="AA41" s="95"/>
      <c r="AB41" s="95"/>
      <c r="AC41" s="104"/>
      <c r="AD41" s="4"/>
      <c r="AE41" s="4"/>
      <c r="AF41" s="104"/>
      <c r="AG41" s="773"/>
      <c r="AH41" s="773"/>
      <c r="AI41" s="4"/>
      <c r="AJ41" s="784"/>
      <c r="AK41" s="784"/>
      <c r="AL41" s="95"/>
      <c r="AM41" s="5"/>
      <c r="AN41" s="135"/>
      <c r="AP41" s="407"/>
      <c r="AQ41" s="406"/>
      <c r="AR41" s="407"/>
    </row>
    <row r="42" spans="1:44" ht="4.3499999999999996" customHeight="1" x14ac:dyDescent="0.2">
      <c r="A42" s="87"/>
      <c r="B42" s="138"/>
      <c r="C42" s="1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138"/>
      <c r="AP42" s="407"/>
      <c r="AQ42" s="406"/>
      <c r="AR42" s="407"/>
    </row>
    <row r="43" spans="1:44" x14ac:dyDescent="0.2">
      <c r="A43" s="396">
        <f>A41+1</f>
        <v>38</v>
      </c>
      <c r="B43" s="134"/>
      <c r="C43" s="893" t="s">
        <v>111</v>
      </c>
      <c r="D43" s="894"/>
      <c r="E43" s="894"/>
      <c r="F43" s="894"/>
      <c r="G43" s="894"/>
      <c r="H43" s="894"/>
      <c r="I43" s="894"/>
      <c r="J43" s="894"/>
      <c r="K43" s="894"/>
      <c r="L43" s="894"/>
      <c r="M43" s="894"/>
      <c r="N43" s="894"/>
      <c r="O43" s="894"/>
      <c r="P43" s="894"/>
      <c r="Q43" s="894"/>
      <c r="R43" s="894"/>
      <c r="S43" s="894"/>
      <c r="T43" s="894"/>
      <c r="U43" s="894"/>
      <c r="V43" s="894"/>
      <c r="W43" s="894"/>
      <c r="X43" s="894"/>
      <c r="Y43" s="894"/>
      <c r="Z43" s="894"/>
      <c r="AA43" s="894"/>
      <c r="AB43" s="894"/>
      <c r="AC43" s="894"/>
      <c r="AD43" s="894"/>
      <c r="AE43" s="894"/>
      <c r="AF43" s="894"/>
      <c r="AG43" s="894"/>
      <c r="AH43" s="894"/>
      <c r="AI43" s="894"/>
      <c r="AJ43" s="894"/>
      <c r="AK43" s="894"/>
      <c r="AL43" s="894"/>
      <c r="AM43" s="895"/>
      <c r="AN43" s="134"/>
      <c r="AP43" s="407"/>
      <c r="AQ43" s="406"/>
      <c r="AR43" s="407"/>
    </row>
    <row r="44" spans="1:44" x14ac:dyDescent="0.2">
      <c r="A44" s="87">
        <f t="shared" ref="A44:A50" si="1">A43+1</f>
        <v>39</v>
      </c>
      <c r="B44" s="134"/>
      <c r="C44" s="140" t="s">
        <v>196</v>
      </c>
      <c r="D44" s="5"/>
      <c r="E44" s="5"/>
      <c r="F44" s="5"/>
      <c r="G44" s="5"/>
      <c r="H44" s="5"/>
      <c r="I44" s="5"/>
      <c r="J44" s="5"/>
      <c r="K44" s="5"/>
      <c r="L44" s="5"/>
      <c r="M44" s="5"/>
      <c r="N44" s="5"/>
      <c r="O44" s="5"/>
      <c r="P44" s="5"/>
      <c r="Q44" s="5"/>
      <c r="R44" s="5"/>
      <c r="S44" s="5"/>
      <c r="T44" s="5"/>
      <c r="U44" s="5"/>
      <c r="V44" s="5"/>
      <c r="W44" s="5"/>
      <c r="X44" s="5"/>
      <c r="Y44" s="5"/>
      <c r="Z44" s="5"/>
      <c r="AA44" s="95"/>
      <c r="AB44" s="5"/>
      <c r="AC44" s="5"/>
      <c r="AD44" s="5"/>
      <c r="AE44" s="5"/>
      <c r="AF44" s="5"/>
      <c r="AG44" s="5"/>
      <c r="AH44" s="5"/>
      <c r="AI44" s="5"/>
      <c r="AJ44" s="5"/>
      <c r="AK44" s="5"/>
      <c r="AL44" s="5"/>
      <c r="AM44" s="22"/>
      <c r="AN44" s="134"/>
      <c r="AP44" s="407"/>
      <c r="AQ44" s="406"/>
      <c r="AR44" s="407"/>
    </row>
    <row r="45" spans="1:44" x14ac:dyDescent="0.2">
      <c r="A45" s="87">
        <f t="shared" si="1"/>
        <v>40</v>
      </c>
      <c r="B45" s="134"/>
      <c r="C45" s="141"/>
      <c r="D45" s="149" t="s">
        <v>612</v>
      </c>
      <c r="E45" s="5"/>
      <c r="F45" s="5"/>
      <c r="G45" s="5"/>
      <c r="H45" s="5"/>
      <c r="I45" s="5"/>
      <c r="J45" s="95"/>
      <c r="K45" s="95"/>
      <c r="L45" s="95"/>
      <c r="M45" s="95"/>
      <c r="N45" s="95"/>
      <c r="O45" s="95"/>
      <c r="P45" s="95"/>
      <c r="Q45" s="206">
        <v>1</v>
      </c>
      <c r="R45" s="889"/>
      <c r="S45" s="889"/>
      <c r="T45" s="5"/>
      <c r="U45" s="100" t="str">
        <f ca="1">Units!$B$12</f>
        <v>m</v>
      </c>
      <c r="V45" s="5"/>
      <c r="W45" s="5"/>
      <c r="X45" s="5"/>
      <c r="Y45" s="5"/>
      <c r="Z45" s="5"/>
      <c r="AA45" s="5"/>
      <c r="AB45" s="5"/>
      <c r="AC45" s="5"/>
      <c r="AD45" s="5"/>
      <c r="AE45" s="5"/>
      <c r="AF45" s="5"/>
      <c r="AG45" s="5"/>
      <c r="AH45" s="5"/>
      <c r="AI45" s="5"/>
      <c r="AJ45" s="5"/>
      <c r="AK45" s="5"/>
      <c r="AL45" s="5"/>
      <c r="AM45" s="22"/>
      <c r="AN45" s="134"/>
      <c r="AP45" s="407"/>
      <c r="AQ45" s="406"/>
      <c r="AR45" s="407"/>
    </row>
    <row r="46" spans="1:44" x14ac:dyDescent="0.2">
      <c r="A46" s="87">
        <f t="shared" si="1"/>
        <v>41</v>
      </c>
      <c r="B46" s="134"/>
      <c r="C46" s="142"/>
      <c r="D46" s="149" t="s">
        <v>613</v>
      </c>
      <c r="E46" s="5"/>
      <c r="F46" s="5"/>
      <c r="G46" s="5"/>
      <c r="H46" s="5"/>
      <c r="I46" s="5"/>
      <c r="J46" s="5"/>
      <c r="K46" s="5"/>
      <c r="L46" s="5"/>
      <c r="M46" s="5"/>
      <c r="N46" s="5"/>
      <c r="O46" s="5"/>
      <c r="P46" s="5"/>
      <c r="Q46" s="206">
        <v>2</v>
      </c>
      <c r="R46" s="889"/>
      <c r="S46" s="889"/>
      <c r="T46" s="5"/>
      <c r="U46" s="100" t="str">
        <f ca="1">Units!$B$12</f>
        <v>m</v>
      </c>
      <c r="V46" s="5"/>
      <c r="W46" s="5"/>
      <c r="X46" s="5"/>
      <c r="Y46" s="5"/>
      <c r="Z46" s="5"/>
      <c r="AA46" s="5"/>
      <c r="AB46" s="5"/>
      <c r="AC46" s="5"/>
      <c r="AD46" s="5"/>
      <c r="AE46" s="5"/>
      <c r="AF46" s="5"/>
      <c r="AG46" s="5"/>
      <c r="AH46" s="5"/>
      <c r="AI46" s="5"/>
      <c r="AJ46" s="5"/>
      <c r="AK46" s="5"/>
      <c r="AL46" s="5"/>
      <c r="AM46" s="22"/>
      <c r="AN46" s="134"/>
      <c r="AP46" s="407"/>
      <c r="AQ46" s="406"/>
      <c r="AR46" s="407"/>
    </row>
    <row r="47" spans="1:44" x14ac:dyDescent="0.2">
      <c r="A47" s="87">
        <f t="shared" si="1"/>
        <v>42</v>
      </c>
      <c r="B47" s="134"/>
      <c r="C47" s="142"/>
      <c r="D47" s="149" t="s">
        <v>614</v>
      </c>
      <c r="E47" s="5"/>
      <c r="F47" s="5"/>
      <c r="G47" s="5"/>
      <c r="H47" s="5"/>
      <c r="I47" s="5"/>
      <c r="J47" s="5"/>
      <c r="K47" s="5"/>
      <c r="L47" s="5"/>
      <c r="M47" s="5"/>
      <c r="N47" s="5"/>
      <c r="O47" s="5"/>
      <c r="P47" s="5"/>
      <c r="Q47" s="206">
        <v>3</v>
      </c>
      <c r="R47" s="889"/>
      <c r="S47" s="889"/>
      <c r="T47" s="5"/>
      <c r="U47" s="100" t="str">
        <f ca="1">Units!$B$12</f>
        <v>m</v>
      </c>
      <c r="V47" s="5"/>
      <c r="W47" s="5"/>
      <c r="X47" s="5"/>
      <c r="Y47" s="5"/>
      <c r="Z47" s="5"/>
      <c r="AA47" s="5"/>
      <c r="AB47" s="5"/>
      <c r="AC47" s="5"/>
      <c r="AD47" s="5"/>
      <c r="AE47" s="5"/>
      <c r="AF47" s="5"/>
      <c r="AG47" s="5"/>
      <c r="AH47" s="5"/>
      <c r="AI47" s="5"/>
      <c r="AJ47" s="5"/>
      <c r="AK47" s="5"/>
      <c r="AL47" s="5"/>
      <c r="AM47" s="22"/>
      <c r="AN47" s="134"/>
      <c r="AP47" s="407"/>
      <c r="AQ47" s="406"/>
      <c r="AR47" s="407"/>
    </row>
    <row r="48" spans="1:44" x14ac:dyDescent="0.2">
      <c r="A48" s="87">
        <f t="shared" si="1"/>
        <v>43</v>
      </c>
      <c r="B48" s="134"/>
      <c r="C48" s="141"/>
      <c r="D48" s="149" t="s">
        <v>615</v>
      </c>
      <c r="E48" s="5"/>
      <c r="F48" s="5"/>
      <c r="G48" s="5"/>
      <c r="H48" s="5"/>
      <c r="I48" s="5"/>
      <c r="J48" s="5"/>
      <c r="K48" s="5"/>
      <c r="L48" s="5"/>
      <c r="M48" s="5"/>
      <c r="N48" s="5"/>
      <c r="O48" s="5"/>
      <c r="P48" s="5"/>
      <c r="Q48" s="405" t="s">
        <v>616</v>
      </c>
      <c r="R48" s="889"/>
      <c r="S48" s="889"/>
      <c r="T48" s="5"/>
      <c r="U48" s="100" t="str">
        <f ca="1">Units!$B$12</f>
        <v>m</v>
      </c>
      <c r="V48" s="5"/>
      <c r="W48" s="5"/>
      <c r="X48" s="5"/>
      <c r="Y48" s="5"/>
      <c r="Z48" s="5"/>
      <c r="AA48" s="5"/>
      <c r="AB48" s="5"/>
      <c r="AC48" s="5"/>
      <c r="AD48" s="5"/>
      <c r="AE48" s="5"/>
      <c r="AF48" s="5"/>
      <c r="AG48" s="5"/>
      <c r="AH48" s="5"/>
      <c r="AI48" s="5"/>
      <c r="AJ48" s="5"/>
      <c r="AK48" s="5"/>
      <c r="AL48" s="5"/>
      <c r="AM48" s="22"/>
      <c r="AN48" s="134"/>
      <c r="AP48" s="407"/>
      <c r="AQ48" s="406"/>
      <c r="AR48" s="407"/>
    </row>
    <row r="49" spans="1:44" x14ac:dyDescent="0.2">
      <c r="A49" s="87">
        <f t="shared" si="1"/>
        <v>44</v>
      </c>
      <c r="B49" s="134"/>
      <c r="C49" s="143"/>
      <c r="D49" s="149" t="s">
        <v>617</v>
      </c>
      <c r="E49" s="5"/>
      <c r="F49" s="5"/>
      <c r="G49" s="5"/>
      <c r="H49" s="5"/>
      <c r="I49" s="5"/>
      <c r="J49" s="5"/>
      <c r="K49" s="5"/>
      <c r="L49" s="5"/>
      <c r="M49" s="5"/>
      <c r="N49" s="5"/>
      <c r="O49" s="5"/>
      <c r="P49" s="5"/>
      <c r="Q49" s="405" t="s">
        <v>618</v>
      </c>
      <c r="R49" s="889"/>
      <c r="S49" s="889"/>
      <c r="T49" s="5"/>
      <c r="U49" s="100" t="str">
        <f ca="1">Units!$B$12</f>
        <v>m</v>
      </c>
      <c r="V49" s="5"/>
      <c r="W49" s="5"/>
      <c r="X49" s="5"/>
      <c r="Y49" s="5"/>
      <c r="Z49" s="5"/>
      <c r="AA49" s="5"/>
      <c r="AB49" s="5"/>
      <c r="AC49" s="145"/>
      <c r="AD49" s="5"/>
      <c r="AE49" s="5"/>
      <c r="AF49" s="5"/>
      <c r="AG49" s="5"/>
      <c r="AH49" s="5"/>
      <c r="AI49" s="5"/>
      <c r="AJ49" s="5"/>
      <c r="AK49" s="5"/>
      <c r="AL49" s="5"/>
      <c r="AM49" s="22"/>
      <c r="AN49" s="134"/>
      <c r="AP49" s="407"/>
      <c r="AQ49" s="406"/>
      <c r="AR49" s="407"/>
    </row>
    <row r="50" spans="1:44" x14ac:dyDescent="0.2">
      <c r="A50" s="87">
        <f t="shared" si="1"/>
        <v>45</v>
      </c>
      <c r="B50" s="134"/>
      <c r="C50" s="141"/>
      <c r="D50" s="149" t="s">
        <v>619</v>
      </c>
      <c r="E50" s="5"/>
      <c r="F50" s="5"/>
      <c r="G50" s="5"/>
      <c r="H50" s="5"/>
      <c r="I50" s="5"/>
      <c r="J50" s="5"/>
      <c r="K50" s="5"/>
      <c r="L50" s="5"/>
      <c r="M50" s="5"/>
      <c r="N50" s="5"/>
      <c r="O50" s="5"/>
      <c r="P50" s="5"/>
      <c r="Q50" s="405" t="s">
        <v>620</v>
      </c>
      <c r="R50" s="889"/>
      <c r="S50" s="889"/>
      <c r="T50" s="5"/>
      <c r="U50" s="100" t="str">
        <f ca="1">Units!$B$12</f>
        <v>m</v>
      </c>
      <c r="V50" s="5"/>
      <c r="W50" s="5"/>
      <c r="X50" s="5"/>
      <c r="Y50" s="325"/>
      <c r="Z50" s="5"/>
      <c r="AA50" s="5"/>
      <c r="AB50" s="5"/>
      <c r="AC50" s="325"/>
      <c r="AD50" s="5"/>
      <c r="AE50" s="5"/>
      <c r="AF50" s="5"/>
      <c r="AG50" s="5"/>
      <c r="AH50" s="5"/>
      <c r="AI50" s="5"/>
      <c r="AJ50" s="325"/>
      <c r="AK50" s="5"/>
      <c r="AL50" s="5"/>
      <c r="AM50" s="22"/>
      <c r="AN50" s="134"/>
      <c r="AP50" s="407"/>
      <c r="AQ50" s="406"/>
      <c r="AR50" s="407"/>
    </row>
    <row r="51" spans="1:44" x14ac:dyDescent="0.2">
      <c r="A51" s="87">
        <f t="shared" ref="A51:A62" si="2">A50+1</f>
        <v>46</v>
      </c>
      <c r="B51" s="134"/>
      <c r="C51" s="144"/>
      <c r="D51" s="149" t="s">
        <v>621</v>
      </c>
      <c r="E51" s="5"/>
      <c r="F51" s="325"/>
      <c r="G51" s="5"/>
      <c r="H51" s="5"/>
      <c r="I51" s="325"/>
      <c r="J51" s="5"/>
      <c r="K51" s="5"/>
      <c r="L51" s="5"/>
      <c r="M51" s="5"/>
      <c r="N51" s="5"/>
      <c r="O51" s="5"/>
      <c r="P51" s="5"/>
      <c r="Q51" s="405" t="s">
        <v>622</v>
      </c>
      <c r="R51" s="889"/>
      <c r="S51" s="889"/>
      <c r="T51" s="5"/>
      <c r="U51" s="100" t="str">
        <f ca="1">Units!$B$12</f>
        <v>m</v>
      </c>
      <c r="V51" s="5"/>
      <c r="W51" s="5"/>
      <c r="X51" s="5"/>
      <c r="Y51" s="5"/>
      <c r="Z51" s="5"/>
      <c r="AA51" s="4"/>
      <c r="AB51" s="5"/>
      <c r="AC51" s="5"/>
      <c r="AD51" s="5"/>
      <c r="AE51" s="5"/>
      <c r="AF51" s="5"/>
      <c r="AG51" s="5"/>
      <c r="AH51" s="5"/>
      <c r="AI51" s="5"/>
      <c r="AJ51" s="5"/>
      <c r="AK51" s="5"/>
      <c r="AL51" s="5"/>
      <c r="AM51" s="22"/>
      <c r="AN51" s="134"/>
      <c r="AP51" s="407"/>
      <c r="AQ51" s="406"/>
      <c r="AR51" s="407"/>
    </row>
    <row r="52" spans="1:44" x14ac:dyDescent="0.2">
      <c r="A52" s="87">
        <f t="shared" si="2"/>
        <v>47</v>
      </c>
      <c r="B52" s="134"/>
      <c r="C52" s="141"/>
      <c r="D52" s="149" t="s">
        <v>623</v>
      </c>
      <c r="E52" s="5"/>
      <c r="F52" s="5"/>
      <c r="G52" s="5"/>
      <c r="H52" s="5"/>
      <c r="I52" s="5"/>
      <c r="J52" s="5"/>
      <c r="K52" s="5"/>
      <c r="L52" s="5"/>
      <c r="M52" s="5"/>
      <c r="N52" s="5"/>
      <c r="O52" s="5"/>
      <c r="P52" s="5"/>
      <c r="Q52" s="405" t="s">
        <v>624</v>
      </c>
      <c r="R52" s="889"/>
      <c r="S52" s="889"/>
      <c r="T52" s="5"/>
      <c r="U52" s="100" t="str">
        <f ca="1">Units!$B$12</f>
        <v>m</v>
      </c>
      <c r="V52" s="5"/>
      <c r="W52" s="5"/>
      <c r="X52" s="5"/>
      <c r="Y52" s="5"/>
      <c r="Z52" s="5"/>
      <c r="AA52" s="5"/>
      <c r="AB52" s="5"/>
      <c r="AC52" s="5"/>
      <c r="AD52" s="5"/>
      <c r="AE52" s="5"/>
      <c r="AF52" s="5"/>
      <c r="AG52" s="5"/>
      <c r="AH52" s="5"/>
      <c r="AI52" s="5"/>
      <c r="AJ52" s="5"/>
      <c r="AK52" s="5"/>
      <c r="AL52" s="5"/>
      <c r="AM52" s="22"/>
      <c r="AN52" s="134"/>
      <c r="AP52" s="407"/>
      <c r="AQ52" s="406"/>
      <c r="AR52" s="407"/>
    </row>
    <row r="53" spans="1:44" x14ac:dyDescent="0.2">
      <c r="A53" s="87">
        <f t="shared" si="2"/>
        <v>48</v>
      </c>
      <c r="B53" s="134"/>
      <c r="C53" s="142"/>
      <c r="D53" s="149" t="s">
        <v>625</v>
      </c>
      <c r="E53" s="5"/>
      <c r="F53" s="5"/>
      <c r="G53" s="5"/>
      <c r="H53" s="5"/>
      <c r="I53" s="5"/>
      <c r="J53" s="5"/>
      <c r="K53" s="5"/>
      <c r="L53" s="5"/>
      <c r="M53" s="5"/>
      <c r="N53" s="5"/>
      <c r="O53" s="5"/>
      <c r="P53" s="5"/>
      <c r="Q53" s="405" t="s">
        <v>626</v>
      </c>
      <c r="R53" s="889"/>
      <c r="S53" s="889"/>
      <c r="T53" s="5"/>
      <c r="U53" s="100" t="str">
        <f ca="1">Units!$B$12</f>
        <v>m</v>
      </c>
      <c r="V53" s="5"/>
      <c r="W53" s="5"/>
      <c r="X53" s="5"/>
      <c r="Y53" s="5"/>
      <c r="Z53" s="5"/>
      <c r="AA53" s="5"/>
      <c r="AB53" s="5"/>
      <c r="AC53" s="5"/>
      <c r="AD53" s="5"/>
      <c r="AE53" s="5"/>
      <c r="AF53" s="5"/>
      <c r="AG53" s="5"/>
      <c r="AH53" s="5"/>
      <c r="AI53" s="5"/>
      <c r="AJ53" s="5"/>
      <c r="AK53" s="5"/>
      <c r="AL53" s="5"/>
      <c r="AM53" s="22"/>
      <c r="AN53" s="134"/>
      <c r="AP53" s="407"/>
      <c r="AQ53" s="406"/>
      <c r="AR53" s="407"/>
    </row>
    <row r="54" spans="1:44" x14ac:dyDescent="0.2">
      <c r="A54" s="87">
        <f t="shared" si="2"/>
        <v>49</v>
      </c>
      <c r="B54" s="134"/>
      <c r="C54" s="143"/>
      <c r="D54" s="149" t="s">
        <v>627</v>
      </c>
      <c r="E54" s="5"/>
      <c r="F54" s="5"/>
      <c r="G54" s="5"/>
      <c r="H54" s="5"/>
      <c r="I54" s="5"/>
      <c r="J54" s="5"/>
      <c r="K54" s="5"/>
      <c r="L54" s="5"/>
      <c r="M54" s="5"/>
      <c r="N54" s="5"/>
      <c r="O54" s="5"/>
      <c r="P54" s="5"/>
      <c r="Q54" s="558" t="s">
        <v>719</v>
      </c>
      <c r="R54" s="889"/>
      <c r="S54" s="889"/>
      <c r="T54" s="5"/>
      <c r="U54" s="100" t="str">
        <f ca="1">Units!$B$12</f>
        <v>m</v>
      </c>
      <c r="V54" s="5"/>
      <c r="W54" s="5"/>
      <c r="X54" s="5"/>
      <c r="Y54" s="5"/>
      <c r="Z54" s="5"/>
      <c r="AA54" s="5"/>
      <c r="AB54" s="5"/>
      <c r="AC54" s="5"/>
      <c r="AD54" s="5"/>
      <c r="AE54" s="5"/>
      <c r="AF54" s="5"/>
      <c r="AG54" s="5"/>
      <c r="AH54" s="5"/>
      <c r="AI54" s="5"/>
      <c r="AJ54" s="5"/>
      <c r="AK54" s="5"/>
      <c r="AL54" s="5"/>
      <c r="AM54" s="22"/>
      <c r="AN54" s="134"/>
      <c r="AP54" s="410"/>
      <c r="AQ54" s="406"/>
      <c r="AR54" s="407"/>
    </row>
    <row r="55" spans="1:44" x14ac:dyDescent="0.2">
      <c r="A55" s="87">
        <f t="shared" si="2"/>
        <v>50</v>
      </c>
      <c r="B55" s="134"/>
      <c r="C55" s="141"/>
      <c r="D55" s="5"/>
      <c r="E55" s="5"/>
      <c r="F55" s="5"/>
      <c r="G55" s="5"/>
      <c r="H55" s="5"/>
      <c r="I55" s="5"/>
      <c r="J55" s="5"/>
      <c r="K55" s="5"/>
      <c r="L55" s="5"/>
      <c r="M55" s="5"/>
      <c r="N55" s="5"/>
      <c r="O55" s="5"/>
      <c r="P55" s="5"/>
      <c r="Q55" s="118"/>
      <c r="R55" s="897"/>
      <c r="S55" s="897"/>
      <c r="T55" s="5"/>
      <c r="U55" s="100"/>
      <c r="V55" s="5"/>
      <c r="W55" s="5"/>
      <c r="X55" s="5"/>
      <c r="Y55" s="5"/>
      <c r="Z55" s="5"/>
      <c r="AA55" s="5"/>
      <c r="AB55" s="5"/>
      <c r="AC55" s="5"/>
      <c r="AD55" s="5"/>
      <c r="AE55" s="5"/>
      <c r="AF55" s="5"/>
      <c r="AG55" s="5"/>
      <c r="AH55" s="5"/>
      <c r="AI55" s="5"/>
      <c r="AJ55" s="5"/>
      <c r="AK55" s="5"/>
      <c r="AL55" s="5"/>
      <c r="AM55" s="22"/>
      <c r="AN55" s="134"/>
      <c r="AP55" s="406"/>
      <c r="AQ55" s="407"/>
      <c r="AR55" s="407"/>
    </row>
    <row r="56" spans="1:44" x14ac:dyDescent="0.2">
      <c r="A56" s="87">
        <f t="shared" si="2"/>
        <v>51</v>
      </c>
      <c r="B56" s="134"/>
      <c r="C56" s="143"/>
      <c r="D56" s="5"/>
      <c r="E56" s="5"/>
      <c r="F56" s="5"/>
      <c r="G56" s="5"/>
      <c r="H56" s="5"/>
      <c r="I56" s="5"/>
      <c r="J56" s="5"/>
      <c r="K56" s="5"/>
      <c r="L56" s="5"/>
      <c r="M56" s="5"/>
      <c r="N56" s="5"/>
      <c r="O56" s="5"/>
      <c r="P56" s="5"/>
      <c r="Q56" s="118"/>
      <c r="R56" s="897"/>
      <c r="S56" s="897"/>
      <c r="T56" s="5"/>
      <c r="U56" s="100"/>
      <c r="V56" s="5"/>
      <c r="W56" s="5"/>
      <c r="X56" s="5"/>
      <c r="Y56" s="5"/>
      <c r="Z56" s="5"/>
      <c r="AA56" s="5"/>
      <c r="AB56" s="5"/>
      <c r="AC56" s="5"/>
      <c r="AD56" s="5"/>
      <c r="AE56" s="5"/>
      <c r="AF56" s="478"/>
      <c r="AG56" s="479"/>
      <c r="AH56" s="5"/>
      <c r="AI56" s="5"/>
      <c r="AJ56" s="5"/>
      <c r="AK56" s="5"/>
      <c r="AL56" s="5"/>
      <c r="AM56" s="22"/>
      <c r="AN56" s="134"/>
      <c r="AP56" s="406"/>
      <c r="AQ56" s="407"/>
      <c r="AR56" s="407"/>
    </row>
    <row r="57" spans="1:44" x14ac:dyDescent="0.2">
      <c r="A57" s="87">
        <f t="shared" si="2"/>
        <v>52</v>
      </c>
      <c r="B57" s="134"/>
      <c r="C57" s="326"/>
      <c r="D57" s="5"/>
      <c r="E57" s="5"/>
      <c r="F57" s="5"/>
      <c r="G57" s="5"/>
      <c r="H57" s="405"/>
      <c r="I57" s="5"/>
      <c r="J57" s="896"/>
      <c r="K57" s="896"/>
      <c r="L57" s="896"/>
      <c r="M57" s="100"/>
      <c r="N57" s="5"/>
      <c r="O57" s="4"/>
      <c r="P57" s="5"/>
      <c r="Q57" s="405"/>
      <c r="R57" s="896"/>
      <c r="S57" s="896"/>
      <c r="T57" s="896"/>
      <c r="U57" s="100"/>
      <c r="V57" s="5"/>
      <c r="W57" s="5"/>
      <c r="X57" s="18"/>
      <c r="Y57" s="5"/>
      <c r="Z57" s="5"/>
      <c r="AA57" s="5"/>
      <c r="AB57" s="5"/>
      <c r="AD57" s="5"/>
      <c r="AE57" s="98"/>
      <c r="AF57" s="98"/>
      <c r="AG57" s="98"/>
      <c r="AH57" s="196"/>
      <c r="AI57" s="196"/>
      <c r="AJ57" s="196"/>
      <c r="AK57" s="100"/>
      <c r="AL57" s="5"/>
      <c r="AM57" s="22"/>
      <c r="AN57" s="134"/>
      <c r="AP57" s="406"/>
      <c r="AQ57" s="408"/>
      <c r="AR57" s="407"/>
    </row>
    <row r="58" spans="1:44" x14ac:dyDescent="0.2">
      <c r="A58" s="87">
        <f t="shared" si="2"/>
        <v>53</v>
      </c>
      <c r="B58" s="134"/>
      <c r="C58" s="5"/>
      <c r="D58" s="5"/>
      <c r="E58" s="5"/>
      <c r="F58" s="5"/>
      <c r="G58" s="18"/>
      <c r="H58" s="479"/>
      <c r="I58" s="5"/>
      <c r="J58" s="896"/>
      <c r="K58" s="896"/>
      <c r="L58" s="896"/>
      <c r="M58" s="100"/>
      <c r="N58" s="193"/>
      <c r="O58" s="193"/>
      <c r="P58" s="193"/>
      <c r="Q58" s="405"/>
      <c r="R58" s="896"/>
      <c r="S58" s="896"/>
      <c r="T58" s="896"/>
      <c r="U58" s="100"/>
      <c r="V58" s="5"/>
      <c r="W58" s="5"/>
      <c r="X58" s="18"/>
      <c r="Y58" s="5"/>
      <c r="Z58" s="5"/>
      <c r="AA58" s="5"/>
      <c r="AB58" s="5"/>
      <c r="AC58" s="5"/>
      <c r="AD58" s="5"/>
      <c r="AE58" s="98"/>
      <c r="AF58" s="98"/>
      <c r="AG58" s="479" t="s">
        <v>677</v>
      </c>
      <c r="AH58" s="196"/>
      <c r="AI58" s="196"/>
      <c r="AJ58" s="196"/>
      <c r="AK58" s="100"/>
      <c r="AL58" s="5"/>
      <c r="AM58" s="22"/>
      <c r="AN58" s="134"/>
      <c r="AP58" s="406"/>
      <c r="AQ58" s="408"/>
      <c r="AR58" s="407"/>
    </row>
    <row r="59" spans="1:44" x14ac:dyDescent="0.2">
      <c r="A59" s="87">
        <f t="shared" si="2"/>
        <v>54</v>
      </c>
      <c r="B59" s="134"/>
      <c r="C59" s="5"/>
      <c r="D59" s="579" t="s">
        <v>920</v>
      </c>
      <c r="E59" s="579"/>
      <c r="F59" s="579"/>
      <c r="G59" s="579"/>
      <c r="H59" s="579"/>
      <c r="I59" s="579"/>
      <c r="J59" s="579"/>
      <c r="K59" s="579"/>
      <c r="L59" s="579"/>
      <c r="M59" s="579"/>
      <c r="N59" s="579"/>
      <c r="O59" s="579"/>
      <c r="P59" s="579"/>
      <c r="Q59" s="579"/>
      <c r="R59" s="580"/>
      <c r="S59" s="580"/>
      <c r="T59" s="580"/>
      <c r="U59" s="581"/>
      <c r="V59" s="5"/>
      <c r="W59" s="5"/>
      <c r="X59" s="18"/>
      <c r="Y59" s="5"/>
      <c r="Z59" s="5"/>
      <c r="AA59" s="5"/>
      <c r="AB59" s="5"/>
      <c r="AC59" s="5"/>
      <c r="AD59" s="5"/>
      <c r="AE59" s="98"/>
      <c r="AF59" s="98"/>
      <c r="AG59" s="98"/>
      <c r="AH59" s="196"/>
      <c r="AI59" s="196"/>
      <c r="AJ59" s="196"/>
      <c r="AK59" s="100"/>
      <c r="AL59" s="5"/>
      <c r="AM59" s="22"/>
      <c r="AN59" s="134"/>
      <c r="AP59" s="406"/>
      <c r="AQ59" s="407"/>
      <c r="AR59" s="407"/>
    </row>
    <row r="60" spans="1:44" x14ac:dyDescent="0.2">
      <c r="A60" s="87">
        <f t="shared" si="2"/>
        <v>55</v>
      </c>
      <c r="B60" s="134"/>
      <c r="C60" s="5"/>
      <c r="D60" s="5"/>
      <c r="E60" s="5"/>
      <c r="F60" s="5"/>
      <c r="G60" s="18"/>
      <c r="H60" s="5"/>
      <c r="I60" s="5"/>
      <c r="J60" s="5"/>
      <c r="K60" s="5"/>
      <c r="L60" s="5"/>
      <c r="M60" s="193"/>
      <c r="N60" s="193"/>
      <c r="O60" s="193"/>
      <c r="P60" s="193"/>
      <c r="Q60" s="100"/>
      <c r="R60" s="5"/>
      <c r="S60" s="5"/>
      <c r="T60" s="5"/>
      <c r="U60" s="5"/>
      <c r="V60" s="5"/>
      <c r="W60" s="5"/>
      <c r="X60" s="18"/>
      <c r="Y60" s="5"/>
      <c r="Z60" s="5"/>
      <c r="AA60" s="5"/>
      <c r="AB60" s="5"/>
      <c r="AC60" s="5"/>
      <c r="AD60" s="5"/>
      <c r="AE60" s="5"/>
      <c r="AF60" s="5"/>
      <c r="AG60" s="5"/>
      <c r="AH60" s="196"/>
      <c r="AI60" s="196"/>
      <c r="AJ60" s="196"/>
      <c r="AK60" s="100"/>
      <c r="AL60" s="5"/>
      <c r="AM60" s="22"/>
      <c r="AN60" s="134"/>
    </row>
    <row r="61" spans="1:44" x14ac:dyDescent="0.2">
      <c r="A61" s="87">
        <f t="shared" si="2"/>
        <v>56</v>
      </c>
      <c r="B61" s="134"/>
      <c r="C61" s="5"/>
      <c r="D61" s="5"/>
      <c r="E61" s="5"/>
      <c r="F61" s="5"/>
      <c r="G61" s="18"/>
      <c r="H61" s="5"/>
      <c r="I61" s="5"/>
      <c r="J61" s="5"/>
      <c r="K61" s="98"/>
      <c r="L61" s="98"/>
      <c r="M61" s="193"/>
      <c r="N61" s="193"/>
      <c r="O61" s="193"/>
      <c r="P61" s="193"/>
      <c r="Q61" s="100"/>
      <c r="R61" s="95"/>
      <c r="S61" s="5"/>
      <c r="T61" s="5"/>
      <c r="U61" s="5"/>
      <c r="V61" s="5"/>
      <c r="W61" s="5"/>
      <c r="X61" s="18"/>
      <c r="Y61" s="5"/>
      <c r="Z61" s="5"/>
      <c r="AA61" s="4"/>
      <c r="AB61" s="5"/>
      <c r="AC61" s="5"/>
      <c r="AD61" s="5"/>
      <c r="AE61" s="98"/>
      <c r="AF61" s="98"/>
      <c r="AG61" s="98"/>
      <c r="AH61" s="196"/>
      <c r="AI61" s="196"/>
      <c r="AJ61" s="196"/>
      <c r="AK61" s="100"/>
      <c r="AL61" s="5"/>
      <c r="AM61" s="22"/>
      <c r="AN61" s="134"/>
    </row>
    <row r="62" spans="1:44" x14ac:dyDescent="0.2">
      <c r="A62" s="87">
        <f t="shared" si="2"/>
        <v>57</v>
      </c>
      <c r="B62" s="87"/>
      <c r="C62" s="5"/>
      <c r="D62" s="5"/>
      <c r="E62" s="5"/>
      <c r="F62" s="5"/>
      <c r="G62" s="18"/>
      <c r="H62" s="5"/>
      <c r="I62" s="5"/>
      <c r="J62" s="5"/>
      <c r="K62" s="98"/>
      <c r="L62" s="98"/>
      <c r="M62" s="193"/>
      <c r="N62" s="193"/>
      <c r="O62" s="193"/>
      <c r="P62" s="193"/>
      <c r="Q62" s="5"/>
      <c r="R62" s="95"/>
      <c r="S62" s="5"/>
      <c r="T62" s="5"/>
      <c r="U62" s="5"/>
      <c r="V62" s="5"/>
      <c r="W62" s="16"/>
      <c r="X62" s="322"/>
      <c r="Y62" s="16"/>
      <c r="Z62" s="16"/>
      <c r="AA62" s="16"/>
      <c r="AB62" s="16"/>
      <c r="AC62" s="16"/>
      <c r="AD62" s="16"/>
      <c r="AE62" s="411"/>
      <c r="AF62" s="411"/>
      <c r="AG62" s="411"/>
      <c r="AH62" s="412"/>
      <c r="AI62" s="412"/>
      <c r="AJ62" s="412"/>
      <c r="AK62" s="16"/>
      <c r="AL62" s="16"/>
      <c r="AM62" s="323"/>
      <c r="AN62" s="135"/>
    </row>
    <row r="63" spans="1:44" ht="5.0999999999999996" customHeight="1" x14ac:dyDescent="0.2">
      <c r="A63" s="232"/>
      <c r="B63" s="233"/>
      <c r="C63" s="109"/>
      <c r="D63" s="109"/>
      <c r="E63" s="109"/>
      <c r="F63" s="109"/>
      <c r="G63" s="234"/>
      <c r="H63" s="235"/>
      <c r="I63" s="109"/>
      <c r="J63" s="109"/>
      <c r="K63" s="236"/>
      <c r="L63" s="236"/>
      <c r="M63" s="237"/>
      <c r="N63" s="237"/>
      <c r="O63" s="237"/>
      <c r="P63" s="237"/>
      <c r="Q63" s="235"/>
      <c r="R63" s="108"/>
      <c r="S63" s="109"/>
      <c r="T63" s="109"/>
      <c r="U63" s="109"/>
      <c r="V63" s="109"/>
      <c r="W63" s="109"/>
      <c r="X63" s="234"/>
      <c r="Y63" s="238"/>
      <c r="Z63" s="109"/>
      <c r="AA63" s="109"/>
      <c r="AB63" s="109"/>
      <c r="AC63" s="109"/>
      <c r="AD63" s="109"/>
      <c r="AE63" s="236"/>
      <c r="AF63" s="236"/>
      <c r="AG63" s="236"/>
      <c r="AH63" s="239"/>
      <c r="AI63" s="239"/>
      <c r="AJ63" s="239"/>
      <c r="AK63" s="235"/>
      <c r="AL63" s="109"/>
      <c r="AM63" s="109"/>
      <c r="AN63" s="150"/>
    </row>
    <row r="64" spans="1:44" x14ac:dyDescent="0.2">
      <c r="A64" s="80"/>
      <c r="C64" s="84" t="s">
        <v>12</v>
      </c>
      <c r="D64" s="84"/>
      <c r="E64" s="84"/>
      <c r="F64" s="84"/>
      <c r="G64" s="84"/>
      <c r="H64" s="84"/>
      <c r="I64" s="845"/>
      <c r="J64" s="845"/>
      <c r="K64" s="845"/>
      <c r="L64" s="845"/>
      <c r="M64" s="845"/>
      <c r="N64" s="845"/>
      <c r="O64" s="845"/>
      <c r="P64" s="845"/>
      <c r="Q64" s="845"/>
      <c r="R64" s="845"/>
      <c r="S64" s="845"/>
      <c r="T64" s="845"/>
      <c r="W64" s="84" t="s">
        <v>48</v>
      </c>
      <c r="X64" s="84"/>
      <c r="Y64" s="813"/>
      <c r="Z64" s="813"/>
      <c r="AE64" s="58" t="s">
        <v>272</v>
      </c>
      <c r="AF64" s="58"/>
      <c r="AG64" s="58"/>
      <c r="AH64" s="802">
        <v>6</v>
      </c>
      <c r="AI64" s="802"/>
      <c r="AJ64" s="58" t="s">
        <v>269</v>
      </c>
      <c r="AK64" s="802">
        <f>IF(C_PageNo_Total=0,"",C_PageNo_Total)</f>
        <v>8</v>
      </c>
      <c r="AL64" s="802"/>
      <c r="AM64" s="58"/>
      <c r="AN64" s="151"/>
    </row>
    <row r="65" spans="1:40" ht="4.9000000000000004" customHeight="1" x14ac:dyDescent="0.2">
      <c r="A65" s="81"/>
      <c r="B65" s="9"/>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152"/>
    </row>
  </sheetData>
  <mergeCells count="84">
    <mergeCell ref="AJ25:AK25"/>
    <mergeCell ref="AJ26:AK26"/>
    <mergeCell ref="AJ27:AK27"/>
    <mergeCell ref="AJ31:AK31"/>
    <mergeCell ref="P26:R26"/>
    <mergeCell ref="J4:L4"/>
    <mergeCell ref="F5:AL5"/>
    <mergeCell ref="M17:N17"/>
    <mergeCell ref="O34:S34"/>
    <mergeCell ref="F7:AL7"/>
    <mergeCell ref="M11:N11"/>
    <mergeCell ref="M12:N12"/>
    <mergeCell ref="F6:AL6"/>
    <mergeCell ref="M14:N14"/>
    <mergeCell ref="AG10:AK10"/>
    <mergeCell ref="Q18:R18"/>
    <mergeCell ref="M20:R20"/>
    <mergeCell ref="P27:R27"/>
    <mergeCell ref="P28:R28"/>
    <mergeCell ref="C9:T9"/>
    <mergeCell ref="U9:AM9"/>
    <mergeCell ref="O36:S36"/>
    <mergeCell ref="O37:S37"/>
    <mergeCell ref="Y64:Z64"/>
    <mergeCell ref="R45:S45"/>
    <mergeCell ref="I64:T64"/>
    <mergeCell ref="R53:S53"/>
    <mergeCell ref="R54:S54"/>
    <mergeCell ref="R55:S55"/>
    <mergeCell ref="R48:S48"/>
    <mergeCell ref="R50:S50"/>
    <mergeCell ref="R56:S56"/>
    <mergeCell ref="R52:S52"/>
    <mergeCell ref="R47:S47"/>
    <mergeCell ref="R51:S51"/>
    <mergeCell ref="O41:S41"/>
    <mergeCell ref="O35:S35"/>
    <mergeCell ref="M13:N13"/>
    <mergeCell ref="Q13:R13"/>
    <mergeCell ref="AG14:AK14"/>
    <mergeCell ref="M15:N15"/>
    <mergeCell ref="Q15:R15"/>
    <mergeCell ref="C33:AM33"/>
    <mergeCell ref="AJ30:AK30"/>
    <mergeCell ref="AJ28:AK28"/>
    <mergeCell ref="AJ29:AK29"/>
    <mergeCell ref="AJ18:AK18"/>
    <mergeCell ref="AJ19:AK19"/>
    <mergeCell ref="AJ20:AK20"/>
    <mergeCell ref="AJ21:AK21"/>
    <mergeCell ref="AJ23:AK23"/>
    <mergeCell ref="Q19:R19"/>
    <mergeCell ref="AH64:AI64"/>
    <mergeCell ref="AK64:AL64"/>
    <mergeCell ref="AG34:AK34"/>
    <mergeCell ref="AJ41:AK41"/>
    <mergeCell ref="AG37:AK37"/>
    <mergeCell ref="AG35:AK35"/>
    <mergeCell ref="AJ40:AK40"/>
    <mergeCell ref="C43:AM43"/>
    <mergeCell ref="AG41:AH41"/>
    <mergeCell ref="AG36:AK36"/>
    <mergeCell ref="J57:L57"/>
    <mergeCell ref="R49:S49"/>
    <mergeCell ref="J58:L58"/>
    <mergeCell ref="R57:T57"/>
    <mergeCell ref="R58:T58"/>
    <mergeCell ref="J35:M35"/>
    <mergeCell ref="Q11:R11"/>
    <mergeCell ref="Q12:R12"/>
    <mergeCell ref="Q17:R17"/>
    <mergeCell ref="Q14:R14"/>
    <mergeCell ref="AF17:AK17"/>
    <mergeCell ref="Q16:R16"/>
    <mergeCell ref="AG16:AK16"/>
    <mergeCell ref="R46:S46"/>
    <mergeCell ref="O39:S39"/>
    <mergeCell ref="AJ39:AK39"/>
    <mergeCell ref="AG40:AH40"/>
    <mergeCell ref="AG38:AH38"/>
    <mergeCell ref="AJ38:AK38"/>
    <mergeCell ref="AG39:AH39"/>
    <mergeCell ref="O40:S40"/>
    <mergeCell ref="O38:S38"/>
  </mergeCells>
  <phoneticPr fontId="0" type="noConversion"/>
  <dataValidations xWindow="150" yWindow="186" count="15">
    <dataValidation type="decimal" operator="greaterThanOrEqual" allowBlank="1" showInputMessage="1" showErrorMessage="1" error="Low Hydro test Pressure" sqref="AJ39:AK41" xr:uid="{00000000-0002-0000-0600-000000000000}">
      <formula1>1.5*AG39</formula1>
    </dataValidation>
    <dataValidation type="list" allowBlank="1" showInputMessage="1" showErrorMessage="1" sqref="AJ31 Q19 Q16 AJ18 AJ20 AJ23" xr:uid="{00000000-0002-0000-0600-000001000000}">
      <formula1>"YES, NO"</formula1>
    </dataValidation>
    <dataValidation type="list" allowBlank="1" showInputMessage="1" showErrorMessage="1" sqref="AK62:AK63 Q62:Q63" xr:uid="{00000000-0002-0000-0600-000002000000}">
      <formula1>" ( ft ), ( m )"</formula1>
    </dataValidation>
    <dataValidation type="list" allowBlank="1" showInputMessage="1" showErrorMessage="1" sqref="J35:M35" xr:uid="{00000000-0002-0000-0600-000003000000}">
      <formula1>"CAST, FABRICATED"</formula1>
    </dataValidation>
    <dataValidation type="list" allowBlank="1" showInputMessage="1" showErrorMessage="1" sqref="AG14" xr:uid="{00000000-0002-0000-0600-000004000000}">
      <formula1>"SLEEVE &amp; KEY, THREADED"</formula1>
    </dataValidation>
    <dataValidation type="list" allowBlank="1" showInputMessage="1" showErrorMessage="1" sqref="P28:R28" xr:uid="{00000000-0002-0000-0600-000005000000}">
      <formula1>"WATER, OIL, GREASE, PUMPAGE"</formula1>
    </dataValidation>
    <dataValidation type="list" allowBlank="1" showInputMessage="1" showErrorMessage="1" sqref="M20" xr:uid="{00000000-0002-0000-0600-000006000000}">
      <formula1>"FLANGED, THREADED"</formula1>
    </dataValidation>
    <dataValidation type="list" allowBlank="1" showInputMessage="1" showErrorMessage="1" sqref="AG10" xr:uid="{00000000-0002-0000-0600-000007000000}">
      <formula1>"OPEN, ENCLOSED"</formula1>
    </dataValidation>
    <dataValidation type="list" allowBlank="1" showInputMessage="1" showErrorMessage="1" sqref="J4:L4" xr:uid="{00000000-0002-0000-0600-000008000000}">
      <formula1>"VS1,VS2,VS3,VS4,VS5,VS6,VS7"</formula1>
    </dataValidation>
    <dataValidation type="list" allowBlank="1" showInputMessage="1" showErrorMessage="1" sqref="AF17" xr:uid="{00000000-0002-0000-0600-000009000000}">
      <formula1>"FLOAT SWITCH, LEVEL TRANSMITTER, N / A"</formula1>
    </dataValidation>
    <dataValidation type="list" allowBlank="1" showInputMessage="1" showErrorMessage="1" promptTitle="9.3.10.5" prompt="If specified, line shafting shall be furnished with hardened sleeves under each bushing." sqref="AJ19:AK19" xr:uid="{00000000-0002-0000-0600-00000A000000}">
      <formula1>"YES, NO"</formula1>
    </dataValidation>
    <dataValidation type="list" allowBlank="1" showInputMessage="1" showErrorMessage="1" promptTitle="9.3.5" prompt="If specified, the vendor shall furnish a dynamic analysis of the pump and its support structure to confirm acceptability of the design. The purchaser and the vendor shall agree on the extent, method and acceptance criteria for this analysis." sqref="AJ21:AK21" xr:uid="{00000000-0002-0000-0600-00000B000000}">
      <formula1>"YES, NO"</formula1>
    </dataValidation>
    <dataValidation type="list" allowBlank="1" showInputMessage="1" showErrorMessage="1" promptTitle="9.3.8.3.1" prompt="If specified, the mounting plate for double-casing pumps shall be separate from the main body flange and located sufficiently below it to permit the use of through-bolting on the body flange (see Figure 35)." sqref="AJ28:AK28" xr:uid="{00000000-0002-0000-0600-00000C000000}">
      <formula1>"YES, NO"</formula1>
    </dataValidation>
    <dataValidation type="list" allowBlank="1" showInputMessage="1" showErrorMessage="1" promptTitle="9.3.8.3.3" prompt="If specified, pumps shall be provided with a separate sole plate for bolting and grouting to the foundation (see Figure 36). This plate shall be machined on its top surface for mounting of the discharge head, can, or motor support." sqref="AJ29:AK29" xr:uid="{00000000-0002-0000-0600-00000D000000}">
      <formula1>"YES, NO"</formula1>
    </dataValidation>
    <dataValidation type="list" allowBlank="1" showInputMessage="1" showErrorMessage="1" promptTitle="9.3.13.5" prompt="If specified, the suction can shall be supplied with a drain piped to the surface." sqref="AJ30:AK30" xr:uid="{00000000-0002-0000-0600-00000E000000}">
      <formula1>"YES, NO"</formula1>
    </dataValidation>
  </dataValidations>
  <printOptions horizontalCentered="1" verticalCentered="1" gridLinesSet="0"/>
  <pageMargins left="0.74803149606299202" right="0.196850393700787" top="0.31496062992126" bottom="0.39370078740157499" header="0.511811023622047" footer="0.511811023622047"/>
  <pageSetup scale="97" orientation="portrait" cellComments="asDisplayed"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BC72"/>
  <sheetViews>
    <sheetView showGridLines="0" showZeros="0" zoomScaleNormal="100" workbookViewId="0"/>
  </sheetViews>
  <sheetFormatPr defaultColWidth="8.85546875" defaultRowHeight="12.75" x14ac:dyDescent="0.2"/>
  <cols>
    <col min="1" max="1" width="2.42578125" style="3" customWidth="1"/>
    <col min="2" max="2" width="3.42578125" style="3" customWidth="1"/>
    <col min="3" max="38" width="2.42578125" style="3" customWidth="1"/>
    <col min="39" max="39" width="0.85546875" style="3" customWidth="1"/>
    <col min="40" max="40" width="3" style="153" customWidth="1"/>
    <col min="41" max="41" width="8.85546875" style="3"/>
    <col min="42" max="42" width="17.7109375" style="3" customWidth="1"/>
    <col min="43" max="43" width="23" style="3" customWidth="1"/>
    <col min="44" max="44" width="14" style="3" customWidth="1"/>
    <col min="45" max="45" width="14.85546875" style="3" customWidth="1"/>
    <col min="46" max="16384" width="8.85546875" style="3"/>
  </cols>
  <sheetData>
    <row r="1" spans="1:45" ht="9" customHeight="1" x14ac:dyDescent="0.2">
      <c r="A1" s="28"/>
      <c r="B1" s="130"/>
      <c r="C1" s="29"/>
      <c r="D1" s="29"/>
      <c r="E1" s="29"/>
      <c r="F1" s="29"/>
      <c r="G1" s="29"/>
      <c r="H1" s="29"/>
      <c r="I1" s="29"/>
      <c r="J1" s="29"/>
      <c r="K1" s="29"/>
      <c r="L1" s="29"/>
      <c r="M1" s="29"/>
      <c r="N1" s="29"/>
      <c r="O1" s="29"/>
      <c r="P1" s="29"/>
      <c r="Q1" s="29"/>
      <c r="R1" s="29"/>
      <c r="S1" s="29"/>
      <c r="T1" s="73"/>
      <c r="U1" s="1"/>
      <c r="V1" s="1"/>
      <c r="W1" s="2"/>
      <c r="X1" s="74"/>
      <c r="Y1" s="74"/>
      <c r="Z1" s="74"/>
      <c r="AA1" s="74"/>
      <c r="AB1" s="74"/>
      <c r="AC1" s="30"/>
      <c r="AD1" s="1"/>
      <c r="AE1" s="1"/>
      <c r="AF1" s="74"/>
      <c r="AG1" s="74"/>
      <c r="AH1" s="74"/>
      <c r="AI1" s="74"/>
      <c r="AJ1" s="74"/>
      <c r="AK1" s="74"/>
      <c r="AL1" s="75"/>
      <c r="AM1" s="31"/>
      <c r="AN1" s="86"/>
    </row>
    <row r="2" spans="1:45" ht="13.35" customHeight="1" x14ac:dyDescent="0.2">
      <c r="A2" s="33"/>
      <c r="B2" s="131"/>
      <c r="C2" s="32"/>
      <c r="D2" s="32"/>
      <c r="E2" s="77" t="s">
        <v>13</v>
      </c>
      <c r="F2" s="32"/>
      <c r="G2" s="32"/>
      <c r="H2" s="32"/>
      <c r="I2" s="32"/>
      <c r="J2" s="32"/>
      <c r="K2" s="32"/>
      <c r="L2" s="32"/>
      <c r="M2" s="32"/>
      <c r="N2" s="32"/>
      <c r="O2" s="32"/>
      <c r="P2" s="32"/>
      <c r="Q2" s="32"/>
      <c r="R2" s="32"/>
      <c r="S2" s="32"/>
      <c r="T2" s="78"/>
      <c r="U2" s="25"/>
      <c r="V2" s="25"/>
      <c r="W2" s="76"/>
      <c r="X2" s="76"/>
      <c r="Y2" s="7"/>
      <c r="Z2" s="7"/>
      <c r="AA2" s="76"/>
      <c r="AB2" s="76"/>
      <c r="AC2" s="7"/>
      <c r="AD2" s="76"/>
      <c r="AE2" s="76"/>
      <c r="AF2" s="76"/>
      <c r="AG2" s="76"/>
      <c r="AH2" s="76"/>
      <c r="AI2" s="76"/>
      <c r="AJ2" s="76"/>
      <c r="AK2" s="76"/>
      <c r="AL2" s="76"/>
      <c r="AM2" s="79"/>
      <c r="AN2" s="87"/>
    </row>
    <row r="3" spans="1:45" ht="9" customHeight="1" x14ac:dyDescent="0.2">
      <c r="A3" s="33"/>
      <c r="B3" s="131"/>
      <c r="C3" s="34"/>
      <c r="D3" s="34"/>
      <c r="E3" s="34"/>
      <c r="F3" s="34"/>
      <c r="G3" s="34"/>
      <c r="H3" s="34"/>
      <c r="I3" s="34"/>
      <c r="J3" s="34"/>
      <c r="K3" s="34"/>
      <c r="L3" s="34"/>
      <c r="M3" s="34"/>
      <c r="N3" s="34"/>
      <c r="O3" s="34"/>
      <c r="P3" s="34"/>
      <c r="Q3" s="34"/>
      <c r="R3" s="34"/>
      <c r="S3" s="34"/>
      <c r="T3" s="35"/>
      <c r="U3" s="8"/>
      <c r="V3" s="8"/>
      <c r="W3" s="8"/>
      <c r="X3" s="9"/>
      <c r="Y3" s="9"/>
      <c r="Z3" s="9"/>
      <c r="AA3" s="9"/>
      <c r="AB3" s="9"/>
      <c r="AC3" s="9"/>
      <c r="AD3" s="9"/>
      <c r="AE3" s="9"/>
      <c r="AF3" s="9"/>
      <c r="AG3" s="9"/>
      <c r="AH3" s="9"/>
      <c r="AI3" s="9"/>
      <c r="AJ3" s="9"/>
      <c r="AK3" s="9"/>
      <c r="AL3" s="9"/>
      <c r="AM3" s="27"/>
      <c r="AN3" s="160"/>
    </row>
    <row r="4" spans="1:45" x14ac:dyDescent="0.2">
      <c r="A4" s="310">
        <v>1</v>
      </c>
      <c r="B4" s="132" t="s">
        <v>182</v>
      </c>
      <c r="C4" s="722" t="s">
        <v>540</v>
      </c>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c r="AD4" s="723"/>
      <c r="AE4" s="723"/>
      <c r="AF4" s="723"/>
      <c r="AG4" s="723"/>
      <c r="AH4" s="723"/>
      <c r="AI4" s="723"/>
      <c r="AJ4" s="723"/>
      <c r="AK4" s="723"/>
      <c r="AL4" s="723"/>
      <c r="AM4" s="724"/>
      <c r="AN4" s="132" t="s">
        <v>7</v>
      </c>
      <c r="AP4" s="341"/>
      <c r="AQ4" s="149"/>
      <c r="AR4" s="149"/>
      <c r="AS4" s="149"/>
    </row>
    <row r="5" spans="1:45" x14ac:dyDescent="0.2">
      <c r="A5" s="114">
        <f t="shared" ref="A5:A68" si="0">A4+1</f>
        <v>2</v>
      </c>
      <c r="B5" s="87"/>
      <c r="C5" s="353"/>
      <c r="D5" s="347" t="s">
        <v>541</v>
      </c>
      <c r="F5" s="108"/>
      <c r="G5" s="108"/>
      <c r="H5" s="108"/>
      <c r="I5" s="108"/>
      <c r="J5" s="108"/>
      <c r="K5" s="108"/>
      <c r="L5" s="108"/>
      <c r="M5" s="108"/>
      <c r="N5" s="108"/>
      <c r="O5" s="108"/>
      <c r="P5" s="108"/>
      <c r="Q5" s="2"/>
      <c r="R5" s="2"/>
      <c r="S5" s="2"/>
      <c r="T5" s="2"/>
      <c r="U5" s="1"/>
      <c r="V5" s="356"/>
      <c r="W5" s="1"/>
      <c r="X5" s="1"/>
      <c r="Y5" s="1"/>
      <c r="Z5" s="1"/>
      <c r="AA5" s="1"/>
      <c r="AB5" s="1"/>
      <c r="AC5" s="1"/>
      <c r="AD5" s="1"/>
      <c r="AE5" s="1"/>
      <c r="AF5" s="1"/>
      <c r="AG5" s="357"/>
      <c r="AH5" s="1"/>
      <c r="AI5" s="103"/>
      <c r="AJ5" s="103"/>
      <c r="AK5" s="358"/>
      <c r="AL5" s="358"/>
      <c r="AM5" s="13"/>
      <c r="AN5" s="87"/>
      <c r="AP5" s="149"/>
      <c r="AQ5" s="149"/>
      <c r="AR5" s="206"/>
      <c r="AS5" s="149"/>
    </row>
    <row r="6" spans="1:45" x14ac:dyDescent="0.2">
      <c r="A6" s="114">
        <f t="shared" si="0"/>
        <v>3</v>
      </c>
      <c r="B6" s="134"/>
      <c r="C6" s="259"/>
      <c r="D6" s="206"/>
      <c r="F6" s="95"/>
      <c r="G6" s="95"/>
      <c r="H6" s="95"/>
      <c r="I6" s="347" t="s">
        <v>838</v>
      </c>
      <c r="J6" s="95"/>
      <c r="K6" s="95"/>
      <c r="L6" s="95"/>
      <c r="M6" s="95"/>
      <c r="N6" s="95"/>
      <c r="O6" s="95"/>
      <c r="P6" s="95"/>
      <c r="Q6" s="5"/>
      <c r="R6" s="5"/>
      <c r="S6" s="5"/>
      <c r="T6" s="19"/>
      <c r="U6" s="122"/>
      <c r="V6" s="178"/>
      <c r="W6" s="122"/>
      <c r="X6" s="122"/>
      <c r="Y6" s="19"/>
      <c r="Z6" s="19"/>
      <c r="AA6" s="19"/>
      <c r="AB6" s="19"/>
      <c r="AC6" s="19"/>
      <c r="AD6" s="19"/>
      <c r="AE6" s="19"/>
      <c r="AF6" s="4"/>
      <c r="AG6" s="118"/>
      <c r="AH6" s="4"/>
      <c r="AI6" s="339"/>
      <c r="AJ6" s="761"/>
      <c r="AK6" s="761"/>
      <c r="AL6" s="359"/>
      <c r="AM6" s="13"/>
      <c r="AN6" s="134"/>
      <c r="AP6" s="293"/>
      <c r="AQ6" s="178"/>
      <c r="AR6" s="178"/>
      <c r="AS6" s="178"/>
    </row>
    <row r="7" spans="1:45" x14ac:dyDescent="0.2">
      <c r="A7" s="114">
        <f t="shared" si="0"/>
        <v>4</v>
      </c>
      <c r="B7" s="134"/>
      <c r="C7" s="259"/>
      <c r="D7" s="183"/>
      <c r="F7" s="95"/>
      <c r="G7" s="95"/>
      <c r="H7" s="95"/>
      <c r="I7" s="347" t="s">
        <v>839</v>
      </c>
      <c r="J7" s="95"/>
      <c r="K7" s="95"/>
      <c r="L7" s="95"/>
      <c r="M7" s="95"/>
      <c r="N7" s="95"/>
      <c r="O7" s="95"/>
      <c r="P7" s="95"/>
      <c r="Q7" s="5"/>
      <c r="R7" s="5"/>
      <c r="S7" s="5"/>
      <c r="T7" s="5"/>
      <c r="U7" s="4"/>
      <c r="V7" s="117"/>
      <c r="W7" s="4"/>
      <c r="X7" s="4"/>
      <c r="Y7" s="4"/>
      <c r="Z7" s="4"/>
      <c r="AA7" s="4"/>
      <c r="AB7" s="4"/>
      <c r="AC7" s="4"/>
      <c r="AD7" s="4"/>
      <c r="AE7" s="5"/>
      <c r="AF7" s="4"/>
      <c r="AG7" s="118"/>
      <c r="AH7" s="4"/>
      <c r="AI7" s="339"/>
      <c r="AJ7" s="761"/>
      <c r="AK7" s="761"/>
      <c r="AL7" s="359"/>
      <c r="AM7" s="13"/>
      <c r="AN7" s="134"/>
      <c r="AP7" s="347"/>
      <c r="AQ7" s="188"/>
      <c r="AR7" s="178"/>
      <c r="AS7" s="178"/>
    </row>
    <row r="8" spans="1:45" ht="13.35" customHeight="1" x14ac:dyDescent="0.2">
      <c r="A8" s="114">
        <f t="shared" si="0"/>
        <v>5</v>
      </c>
      <c r="B8" s="134"/>
      <c r="C8" s="259"/>
      <c r="D8" s="183"/>
      <c r="E8" s="95"/>
      <c r="F8" s="95"/>
      <c r="G8" s="95"/>
      <c r="H8" s="95"/>
      <c r="I8" s="95"/>
      <c r="J8" s="95"/>
      <c r="K8" s="95"/>
      <c r="L8" s="95"/>
      <c r="M8" s="95"/>
      <c r="N8" s="95"/>
      <c r="O8" s="95"/>
      <c r="P8" s="95"/>
      <c r="Q8" s="5"/>
      <c r="R8" s="5"/>
      <c r="S8" s="5"/>
      <c r="T8" s="5"/>
      <c r="U8" s="11"/>
      <c r="V8" s="178"/>
      <c r="W8" s="4"/>
      <c r="X8" s="4"/>
      <c r="Y8" s="4"/>
      <c r="Z8" s="4"/>
      <c r="AA8" s="4"/>
      <c r="AB8" s="4"/>
      <c r="AC8" s="4"/>
      <c r="AD8" s="4"/>
      <c r="AE8" s="5"/>
      <c r="AF8" s="4"/>
      <c r="AG8" s="149"/>
      <c r="AH8" s="4"/>
      <c r="AI8" s="339"/>
      <c r="AJ8" s="339"/>
      <c r="AK8" s="359"/>
      <c r="AL8" s="359"/>
      <c r="AM8" s="13"/>
      <c r="AN8" s="134"/>
      <c r="AP8" s="347"/>
      <c r="AQ8" s="188"/>
      <c r="AR8" s="178"/>
      <c r="AS8" s="178"/>
    </row>
    <row r="9" spans="1:45" x14ac:dyDescent="0.2">
      <c r="A9" s="114">
        <f t="shared" si="0"/>
        <v>6</v>
      </c>
      <c r="B9" s="134"/>
      <c r="C9" s="722" t="s">
        <v>699</v>
      </c>
      <c r="D9" s="723"/>
      <c r="E9" s="723"/>
      <c r="F9" s="723"/>
      <c r="G9" s="723"/>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3"/>
      <c r="AJ9" s="723"/>
      <c r="AK9" s="723"/>
      <c r="AL9" s="723"/>
      <c r="AM9" s="724"/>
      <c r="AN9" s="134"/>
      <c r="AP9" s="347"/>
      <c r="AQ9" s="178"/>
      <c r="AR9" s="178"/>
      <c r="AS9" s="178"/>
    </row>
    <row r="10" spans="1:45" x14ac:dyDescent="0.2">
      <c r="A10" s="114">
        <f t="shared" si="0"/>
        <v>7</v>
      </c>
      <c r="B10" s="134"/>
      <c r="C10" s="259"/>
      <c r="D10" s="347" t="s">
        <v>542</v>
      </c>
      <c r="E10" s="100"/>
      <c r="F10" s="117"/>
      <c r="G10" s="117"/>
      <c r="H10" s="117"/>
      <c r="I10" s="117"/>
      <c r="J10" s="117"/>
      <c r="K10" s="117"/>
      <c r="L10" s="117"/>
      <c r="M10" s="117"/>
      <c r="N10" s="117"/>
      <c r="O10" s="117"/>
      <c r="P10" s="117"/>
      <c r="Q10" s="5"/>
      <c r="R10" s="5"/>
      <c r="S10" s="5"/>
      <c r="T10" s="178"/>
      <c r="U10" s="95"/>
      <c r="V10" s="343"/>
      <c r="W10" s="117"/>
      <c r="X10" s="343"/>
      <c r="Y10" s="5"/>
      <c r="Z10" s="5"/>
      <c r="AA10" s="5"/>
      <c r="AB10" s="4"/>
      <c r="AC10" s="4"/>
      <c r="AD10" s="4"/>
      <c r="AE10" s="4"/>
      <c r="AF10" s="4"/>
      <c r="AG10" s="178"/>
      <c r="AH10" s="4"/>
      <c r="AI10" s="339"/>
      <c r="AJ10" s="339"/>
      <c r="AK10" s="359"/>
      <c r="AL10" s="359"/>
      <c r="AM10" s="13"/>
      <c r="AN10" s="134"/>
      <c r="AP10" s="293"/>
      <c r="AQ10" s="178"/>
      <c r="AR10" s="178"/>
      <c r="AS10" s="178"/>
    </row>
    <row r="11" spans="1:45" x14ac:dyDescent="0.2">
      <c r="A11" s="114">
        <f t="shared" si="0"/>
        <v>8</v>
      </c>
      <c r="B11" s="134"/>
      <c r="C11" s="259"/>
      <c r="D11" s="347" t="s">
        <v>700</v>
      </c>
      <c r="E11" s="117"/>
      <c r="F11" s="95"/>
      <c r="G11" s="95"/>
      <c r="H11" s="95"/>
      <c r="I11" s="95"/>
      <c r="J11" s="95"/>
      <c r="K11" s="95"/>
      <c r="L11" s="104"/>
      <c r="M11" s="104"/>
      <c r="N11" s="104"/>
      <c r="O11" s="104"/>
      <c r="P11" s="104"/>
      <c r="Q11" s="98"/>
      <c r="R11" s="98"/>
      <c r="S11" s="5"/>
      <c r="T11" s="5"/>
      <c r="U11" s="21"/>
      <c r="V11" s="343"/>
      <c r="W11" s="117"/>
      <c r="X11" s="117"/>
      <c r="Y11" s="4"/>
      <c r="Z11" s="4"/>
      <c r="AA11" s="97"/>
      <c r="AB11" s="4"/>
      <c r="AC11" s="4"/>
      <c r="AD11" s="4"/>
      <c r="AE11" s="4"/>
      <c r="AF11" s="4"/>
      <c r="AG11" s="178"/>
      <c r="AH11" s="354"/>
      <c r="AI11" s="339"/>
      <c r="AJ11" s="761"/>
      <c r="AK11" s="761"/>
      <c r="AL11" s="359"/>
      <c r="AM11" s="13"/>
      <c r="AN11" s="134"/>
      <c r="AP11" s="347"/>
      <c r="AQ11" s="178"/>
      <c r="AR11" s="178"/>
      <c r="AS11" s="178"/>
    </row>
    <row r="12" spans="1:45" x14ac:dyDescent="0.2">
      <c r="A12" s="114">
        <f t="shared" si="0"/>
        <v>9</v>
      </c>
      <c r="B12" s="134"/>
      <c r="C12" s="355"/>
      <c r="D12" s="178" t="s">
        <v>845</v>
      </c>
      <c r="E12" s="98"/>
      <c r="F12" s="98"/>
      <c r="G12" s="98"/>
      <c r="H12" s="98"/>
      <c r="I12" s="98"/>
      <c r="J12" s="98"/>
      <c r="K12" s="98"/>
      <c r="L12" s="117"/>
      <c r="M12" s="117"/>
      <c r="N12" s="117"/>
      <c r="O12" s="117"/>
      <c r="P12" s="98"/>
      <c r="Q12" s="98"/>
      <c r="R12" s="98"/>
      <c r="S12" s="5"/>
      <c r="T12" s="5"/>
      <c r="U12" s="11"/>
      <c r="V12" s="343"/>
      <c r="W12" s="117"/>
      <c r="X12" s="117"/>
      <c r="Y12" s="4"/>
      <c r="Z12" s="4"/>
      <c r="AA12" s="4"/>
      <c r="AB12" s="4"/>
      <c r="AC12" s="4"/>
      <c r="AD12" s="761"/>
      <c r="AE12" s="761"/>
      <c r="AF12" s="761"/>
      <c r="AG12" s="761"/>
      <c r="AH12" s="761"/>
      <c r="AI12" s="761"/>
      <c r="AJ12" s="761"/>
      <c r="AK12" s="761"/>
      <c r="AL12" s="359"/>
      <c r="AM12" s="13"/>
      <c r="AN12" s="134"/>
      <c r="AP12" s="347"/>
      <c r="AQ12" s="178"/>
      <c r="AR12" s="347"/>
      <c r="AS12" s="178"/>
    </row>
    <row r="13" spans="1:45" x14ac:dyDescent="0.2">
      <c r="A13" s="114">
        <f t="shared" si="0"/>
        <v>10</v>
      </c>
      <c r="B13" s="134"/>
      <c r="C13" s="299"/>
      <c r="D13" s="178" t="s">
        <v>846</v>
      </c>
      <c r="E13" s="95"/>
      <c r="F13" s="95"/>
      <c r="G13" s="95"/>
      <c r="H13" s="95"/>
      <c r="I13" s="95"/>
      <c r="J13" s="95"/>
      <c r="K13" s="95"/>
      <c r="L13" s="95"/>
      <c r="M13" s="95"/>
      <c r="N13" s="95"/>
      <c r="O13" s="95"/>
      <c r="P13" s="95"/>
      <c r="Q13" s="95"/>
      <c r="R13" s="95"/>
      <c r="S13" s="5"/>
      <c r="T13" s="153"/>
      <c r="U13" s="11"/>
      <c r="V13" s="178"/>
      <c r="W13" s="117"/>
      <c r="X13" s="343"/>
      <c r="Y13" s="5"/>
      <c r="Z13" s="5"/>
      <c r="AA13" s="5"/>
      <c r="AB13" s="4"/>
      <c r="AC13" s="4"/>
      <c r="AD13" s="918"/>
      <c r="AE13" s="918"/>
      <c r="AF13" s="918"/>
      <c r="AG13" s="918"/>
      <c r="AH13" s="918"/>
      <c r="AI13" s="918"/>
      <c r="AJ13" s="918"/>
      <c r="AK13" s="918"/>
      <c r="AL13" s="359"/>
      <c r="AM13" s="13"/>
      <c r="AN13" s="134"/>
      <c r="AP13" s="347"/>
      <c r="AQ13" s="178"/>
      <c r="AR13" s="178"/>
      <c r="AS13" s="178"/>
    </row>
    <row r="14" spans="1:45" x14ac:dyDescent="0.2">
      <c r="A14" s="114">
        <f t="shared" si="0"/>
        <v>11</v>
      </c>
      <c r="B14" s="134"/>
      <c r="C14" s="298"/>
      <c r="D14" s="178" t="s">
        <v>847</v>
      </c>
      <c r="E14" s="104"/>
      <c r="F14" s="95"/>
      <c r="G14" s="95"/>
      <c r="H14" s="95"/>
      <c r="I14" s="95"/>
      <c r="J14" s="95"/>
      <c r="K14" s="104"/>
      <c r="L14" s="104"/>
      <c r="M14" s="107"/>
      <c r="N14" s="107"/>
      <c r="O14" s="107"/>
      <c r="P14" s="107"/>
      <c r="Q14" s="107"/>
      <c r="R14" s="107"/>
      <c r="S14" s="107"/>
      <c r="T14" s="5"/>
      <c r="U14" s="11"/>
      <c r="V14" s="178"/>
      <c r="W14" s="117"/>
      <c r="X14" s="117"/>
      <c r="Y14" s="4"/>
      <c r="Z14" s="4"/>
      <c r="AA14" s="4"/>
      <c r="AB14" s="4"/>
      <c r="AC14" s="4"/>
      <c r="AD14" s="918"/>
      <c r="AE14" s="918"/>
      <c r="AF14" s="918"/>
      <c r="AG14" s="918"/>
      <c r="AH14" s="918"/>
      <c r="AI14" s="918"/>
      <c r="AJ14" s="918"/>
      <c r="AK14" s="918"/>
      <c r="AL14" s="339"/>
      <c r="AM14" s="13"/>
      <c r="AN14" s="134"/>
      <c r="AP14" s="188"/>
      <c r="AQ14" s="178"/>
      <c r="AR14" s="178"/>
      <c r="AS14" s="178"/>
    </row>
    <row r="15" spans="1:45" x14ac:dyDescent="0.2">
      <c r="A15" s="114">
        <f t="shared" si="0"/>
        <v>12</v>
      </c>
      <c r="B15" s="134"/>
      <c r="C15" s="180"/>
      <c r="D15" s="178" t="s">
        <v>848</v>
      </c>
      <c r="E15" s="104"/>
      <c r="F15" s="5"/>
      <c r="G15" s="5"/>
      <c r="H15" s="5"/>
      <c r="I15" s="5"/>
      <c r="J15" s="5"/>
      <c r="K15" s="287"/>
      <c r="L15" s="287"/>
      <c r="M15" s="97"/>
      <c r="N15" s="97"/>
      <c r="O15" s="97"/>
      <c r="P15" s="97"/>
      <c r="Q15" s="97"/>
      <c r="R15" s="97"/>
      <c r="S15" s="97"/>
      <c r="T15" s="320"/>
      <c r="U15" s="305"/>
      <c r="V15" s="117"/>
      <c r="W15" s="117"/>
      <c r="X15" s="117"/>
      <c r="Y15" s="4"/>
      <c r="Z15" s="4"/>
      <c r="AA15" s="4"/>
      <c r="AB15" s="4"/>
      <c r="AC15" s="4"/>
      <c r="AD15" s="918"/>
      <c r="AE15" s="918"/>
      <c r="AF15" s="918"/>
      <c r="AG15" s="918"/>
      <c r="AH15" s="918"/>
      <c r="AI15" s="918"/>
      <c r="AJ15" s="918"/>
      <c r="AK15" s="918"/>
      <c r="AL15" s="339"/>
      <c r="AM15" s="13"/>
      <c r="AN15" s="134"/>
      <c r="AP15" s="188"/>
      <c r="AQ15" s="178"/>
      <c r="AR15" s="178"/>
      <c r="AS15" s="178"/>
    </row>
    <row r="16" spans="1:45" x14ac:dyDescent="0.2">
      <c r="A16" s="114">
        <f t="shared" si="0"/>
        <v>13</v>
      </c>
      <c r="B16" s="134"/>
      <c r="C16" s="180"/>
      <c r="D16" s="178" t="s">
        <v>849</v>
      </c>
      <c r="E16" s="100"/>
      <c r="F16" s="95"/>
      <c r="G16" s="95"/>
      <c r="H16" s="95"/>
      <c r="I16" s="95"/>
      <c r="J16" s="95"/>
      <c r="K16" s="95"/>
      <c r="L16" s="104"/>
      <c r="M16" s="104"/>
      <c r="N16" s="104"/>
      <c r="O16" s="104"/>
      <c r="P16" s="104"/>
      <c r="Q16" s="95"/>
      <c r="R16" s="95"/>
      <c r="S16" s="5"/>
      <c r="T16" s="5"/>
      <c r="U16" s="360"/>
      <c r="V16" s="117"/>
      <c r="W16" s="117"/>
      <c r="X16" s="117"/>
      <c r="Y16" s="4"/>
      <c r="Z16" s="4"/>
      <c r="AA16" s="4"/>
      <c r="AB16" s="4"/>
      <c r="AC16" s="4"/>
      <c r="AD16" s="918"/>
      <c r="AE16" s="918"/>
      <c r="AF16" s="918"/>
      <c r="AG16" s="918"/>
      <c r="AH16" s="918"/>
      <c r="AI16" s="918"/>
      <c r="AJ16" s="918"/>
      <c r="AK16" s="918"/>
      <c r="AL16" s="339"/>
      <c r="AM16" s="13"/>
      <c r="AN16" s="134"/>
      <c r="AP16" s="188"/>
      <c r="AQ16" s="178"/>
      <c r="AR16" s="178"/>
      <c r="AS16" s="178"/>
    </row>
    <row r="17" spans="1:45" x14ac:dyDescent="0.2">
      <c r="A17" s="114">
        <f t="shared" si="0"/>
        <v>14</v>
      </c>
      <c r="B17" s="134"/>
      <c r="C17" s="180"/>
      <c r="D17" s="178" t="s">
        <v>850</v>
      </c>
      <c r="E17" s="104"/>
      <c r="F17" s="95"/>
      <c r="G17" s="95"/>
      <c r="H17" s="95"/>
      <c r="I17" s="95"/>
      <c r="J17" s="95"/>
      <c r="K17" s="287"/>
      <c r="L17" s="104"/>
      <c r="M17" s="107"/>
      <c r="N17" s="107"/>
      <c r="O17" s="107"/>
      <c r="P17" s="107"/>
      <c r="Q17" s="107"/>
      <c r="R17" s="107"/>
      <c r="S17" s="107"/>
      <c r="T17" s="5"/>
      <c r="U17" s="361"/>
      <c r="V17" s="117"/>
      <c r="W17" s="117"/>
      <c r="X17" s="117"/>
      <c r="Y17" s="4"/>
      <c r="Z17" s="4"/>
      <c r="AA17" s="4"/>
      <c r="AB17" s="4"/>
      <c r="AC17" s="4"/>
      <c r="AD17" s="918"/>
      <c r="AE17" s="918"/>
      <c r="AF17" s="918"/>
      <c r="AG17" s="918"/>
      <c r="AH17" s="918"/>
      <c r="AI17" s="918"/>
      <c r="AJ17" s="918"/>
      <c r="AK17" s="918"/>
      <c r="AL17" s="339"/>
      <c r="AM17" s="13"/>
      <c r="AN17" s="134"/>
      <c r="AP17" s="188"/>
      <c r="AQ17" s="178"/>
      <c r="AR17" s="178"/>
      <c r="AS17" s="178"/>
    </row>
    <row r="18" spans="1:45" x14ac:dyDescent="0.2">
      <c r="A18" s="114">
        <f t="shared" si="0"/>
        <v>15</v>
      </c>
      <c r="B18" s="134"/>
      <c r="C18" s="180"/>
      <c r="D18" s="178" t="s">
        <v>851</v>
      </c>
      <c r="E18" s="104"/>
      <c r="F18" s="5"/>
      <c r="G18" s="5"/>
      <c r="H18" s="5"/>
      <c r="I18" s="5"/>
      <c r="J18" s="5"/>
      <c r="K18" s="287"/>
      <c r="L18" s="104"/>
      <c r="M18" s="107"/>
      <c r="N18" s="107"/>
      <c r="O18" s="107"/>
      <c r="P18" s="107"/>
      <c r="Q18" s="107"/>
      <c r="R18" s="107"/>
      <c r="S18" s="107"/>
      <c r="T18" s="320"/>
      <c r="U18" s="361"/>
      <c r="V18" s="117"/>
      <c r="W18" s="117"/>
      <c r="X18" s="117"/>
      <c r="Y18" s="4"/>
      <c r="Z18" s="4"/>
      <c r="AA18" s="4"/>
      <c r="AB18" s="4"/>
      <c r="AC18" s="4"/>
      <c r="AD18" s="918"/>
      <c r="AE18" s="918"/>
      <c r="AF18" s="918"/>
      <c r="AG18" s="918"/>
      <c r="AH18" s="918"/>
      <c r="AI18" s="918"/>
      <c r="AJ18" s="918"/>
      <c r="AK18" s="918"/>
      <c r="AL18" s="339"/>
      <c r="AM18" s="13"/>
      <c r="AN18" s="134"/>
      <c r="AP18" s="188"/>
      <c r="AQ18" s="178"/>
      <c r="AR18" s="178"/>
      <c r="AS18" s="178"/>
    </row>
    <row r="19" spans="1:45" x14ac:dyDescent="0.2">
      <c r="A19" s="114">
        <f t="shared" si="0"/>
        <v>16</v>
      </c>
      <c r="B19" s="134"/>
      <c r="C19" s="259"/>
      <c r="D19" s="104"/>
      <c r="E19" s="5"/>
      <c r="F19" s="5"/>
      <c r="G19" s="98"/>
      <c r="H19" s="98"/>
      <c r="I19" s="98"/>
      <c r="J19" s="117"/>
      <c r="K19" s="117"/>
      <c r="L19" s="196"/>
      <c r="M19" s="362"/>
      <c r="N19" s="362"/>
      <c r="O19" s="362"/>
      <c r="P19" s="362"/>
      <c r="Q19" s="362"/>
      <c r="R19" s="362"/>
      <c r="S19" s="362"/>
      <c r="T19" s="5"/>
      <c r="U19" s="95"/>
      <c r="V19" s="178"/>
      <c r="W19" s="117"/>
      <c r="X19" s="117"/>
      <c r="Y19" s="4"/>
      <c r="Z19" s="4"/>
      <c r="AA19" s="4"/>
      <c r="AB19" s="4"/>
      <c r="AC19" s="4"/>
      <c r="AD19" s="4"/>
      <c r="AE19" s="4"/>
      <c r="AF19" s="4"/>
      <c r="AG19" s="118"/>
      <c r="AH19" s="118"/>
      <c r="AI19" s="120"/>
      <c r="AJ19" s="120"/>
      <c r="AK19" s="120"/>
      <c r="AL19" s="11"/>
      <c r="AM19" s="13"/>
      <c r="AN19" s="134"/>
      <c r="AP19" s="188"/>
      <c r="AQ19" s="178"/>
      <c r="AR19" s="178"/>
      <c r="AS19" s="178"/>
    </row>
    <row r="20" spans="1:45" x14ac:dyDescent="0.2">
      <c r="A20" s="114">
        <f t="shared" si="0"/>
        <v>17</v>
      </c>
      <c r="B20" s="134"/>
      <c r="C20" s="722" t="s">
        <v>701</v>
      </c>
      <c r="D20" s="723"/>
      <c r="E20" s="723"/>
      <c r="F20" s="723"/>
      <c r="G20" s="723"/>
      <c r="H20" s="723"/>
      <c r="I20" s="723"/>
      <c r="J20" s="723"/>
      <c r="K20" s="723"/>
      <c r="L20" s="723"/>
      <c r="M20" s="723"/>
      <c r="N20" s="723"/>
      <c r="O20" s="723"/>
      <c r="P20" s="723"/>
      <c r="Q20" s="723"/>
      <c r="R20" s="723"/>
      <c r="S20" s="723"/>
      <c r="T20" s="723"/>
      <c r="U20" s="723"/>
      <c r="V20" s="723"/>
      <c r="W20" s="723"/>
      <c r="X20" s="723"/>
      <c r="Y20" s="723"/>
      <c r="Z20" s="723"/>
      <c r="AA20" s="723"/>
      <c r="AB20" s="723"/>
      <c r="AC20" s="723"/>
      <c r="AD20" s="723"/>
      <c r="AE20" s="723"/>
      <c r="AF20" s="723"/>
      <c r="AG20" s="723"/>
      <c r="AH20" s="723"/>
      <c r="AI20" s="723"/>
      <c r="AJ20" s="723"/>
      <c r="AK20" s="723"/>
      <c r="AL20" s="723"/>
      <c r="AM20" s="724"/>
      <c r="AN20" s="134"/>
      <c r="AP20" s="347"/>
      <c r="AQ20" s="178"/>
      <c r="AR20" s="178"/>
      <c r="AS20" s="178"/>
    </row>
    <row r="21" spans="1:45" x14ac:dyDescent="0.2">
      <c r="A21" s="114">
        <f t="shared" si="0"/>
        <v>18</v>
      </c>
      <c r="B21" s="135"/>
      <c r="C21" s="259"/>
      <c r="D21" s="347" t="s">
        <v>558</v>
      </c>
      <c r="E21" s="5"/>
      <c r="F21" s="5"/>
      <c r="G21" s="5"/>
      <c r="H21" s="98"/>
      <c r="I21" s="98"/>
      <c r="J21" s="98"/>
      <c r="K21" s="98"/>
      <c r="L21" s="196"/>
      <c r="M21" s="362"/>
      <c r="N21" s="362"/>
      <c r="O21" s="362"/>
      <c r="P21" s="362"/>
      <c r="Q21" s="362"/>
      <c r="R21" s="362"/>
      <c r="S21" s="362"/>
      <c r="T21" s="5"/>
      <c r="U21" s="11"/>
      <c r="V21" s="117"/>
      <c r="W21" s="117"/>
      <c r="X21" s="117"/>
      <c r="Y21" s="4"/>
      <c r="Z21" s="4"/>
      <c r="AA21" s="4"/>
      <c r="AB21" s="4" t="s">
        <v>777</v>
      </c>
      <c r="AC21" s="4"/>
      <c r="AD21" s="4"/>
      <c r="AE21" s="178"/>
      <c r="AF21" s="4"/>
      <c r="AG21" s="191"/>
      <c r="AH21" s="354"/>
      <c r="AI21" s="339"/>
      <c r="AJ21" s="808"/>
      <c r="AK21" s="808"/>
      <c r="AL21" s="339"/>
      <c r="AM21" s="13"/>
      <c r="AN21" s="135"/>
      <c r="AP21" s="293"/>
      <c r="AQ21" s="178"/>
      <c r="AR21" s="178"/>
      <c r="AS21" s="178"/>
    </row>
    <row r="22" spans="1:45" ht="12.75" customHeight="1" x14ac:dyDescent="0.2">
      <c r="A22" s="114"/>
      <c r="B22" s="138"/>
      <c r="C22" s="80"/>
      <c r="D22" s="347" t="s">
        <v>778</v>
      </c>
      <c r="U22" s="11"/>
      <c r="V22" s="117"/>
      <c r="W22" s="117"/>
      <c r="X22" s="117"/>
      <c r="Y22" s="4"/>
      <c r="Z22" s="4"/>
      <c r="AA22" s="4"/>
      <c r="AB22" s="4"/>
      <c r="AC22" s="4"/>
      <c r="AD22" s="4"/>
      <c r="AE22" s="178"/>
      <c r="AF22" s="4"/>
      <c r="AG22" s="191"/>
      <c r="AH22" s="354"/>
      <c r="AI22" s="339"/>
      <c r="AJ22" s="339"/>
      <c r="AK22" s="339"/>
      <c r="AL22" s="339"/>
      <c r="AM22" s="13"/>
      <c r="AN22" s="138"/>
      <c r="AP22" s="347"/>
      <c r="AQ22" s="178"/>
      <c r="AR22" s="347"/>
      <c r="AS22" s="178"/>
    </row>
    <row r="23" spans="1:45" x14ac:dyDescent="0.2">
      <c r="A23" s="114">
        <f>A21+1</f>
        <v>19</v>
      </c>
      <c r="B23" s="134"/>
      <c r="C23" s="363"/>
      <c r="D23" s="909" t="s">
        <v>559</v>
      </c>
      <c r="E23" s="909"/>
      <c r="F23" s="909"/>
      <c r="G23" s="909"/>
      <c r="H23" s="909"/>
      <c r="I23" s="909"/>
      <c r="J23" s="909"/>
      <c r="K23" s="909"/>
      <c r="L23" s="909"/>
      <c r="M23" s="909"/>
      <c r="N23" s="909" t="s">
        <v>534</v>
      </c>
      <c r="O23" s="909"/>
      <c r="P23" s="909"/>
      <c r="Q23" s="909"/>
      <c r="R23" s="909"/>
      <c r="S23" s="909"/>
      <c r="T23" s="909"/>
      <c r="U23" s="909"/>
      <c r="V23" s="909" t="s">
        <v>543</v>
      </c>
      <c r="W23" s="909"/>
      <c r="X23" s="909"/>
      <c r="Y23" s="909"/>
      <c r="Z23" s="909"/>
      <c r="AA23" s="909"/>
      <c r="AB23" s="909"/>
      <c r="AC23" s="909"/>
      <c r="AD23" s="909" t="s">
        <v>544</v>
      </c>
      <c r="AE23" s="909"/>
      <c r="AF23" s="909"/>
      <c r="AG23" s="909"/>
      <c r="AH23" s="909"/>
      <c r="AI23" s="909"/>
      <c r="AJ23" s="909"/>
      <c r="AK23" s="909"/>
      <c r="AL23" s="364"/>
      <c r="AM23" s="13"/>
      <c r="AN23" s="134"/>
      <c r="AP23" s="347"/>
      <c r="AQ23" s="178"/>
      <c r="AR23" s="178"/>
      <c r="AS23" s="178"/>
    </row>
    <row r="24" spans="1:45" x14ac:dyDescent="0.2">
      <c r="A24" s="114">
        <f t="shared" si="0"/>
        <v>20</v>
      </c>
      <c r="B24" s="134"/>
      <c r="C24" s="298"/>
      <c r="D24" s="368" t="s">
        <v>530</v>
      </c>
      <c r="E24" s="369"/>
      <c r="F24" s="370"/>
      <c r="G24" s="370"/>
      <c r="H24" s="370"/>
      <c r="I24" s="370"/>
      <c r="J24" s="370"/>
      <c r="K24" s="370"/>
      <c r="L24" s="370"/>
      <c r="M24" s="370"/>
      <c r="N24" s="915"/>
      <c r="O24" s="916"/>
      <c r="P24" s="916"/>
      <c r="Q24" s="916"/>
      <c r="R24" s="916"/>
      <c r="S24" s="916"/>
      <c r="T24" s="916"/>
      <c r="U24" s="917"/>
      <c r="V24" s="915"/>
      <c r="W24" s="916"/>
      <c r="X24" s="916"/>
      <c r="Y24" s="916"/>
      <c r="Z24" s="916"/>
      <c r="AA24" s="916"/>
      <c r="AB24" s="916"/>
      <c r="AC24" s="917"/>
      <c r="AD24" s="915"/>
      <c r="AE24" s="916"/>
      <c r="AF24" s="916"/>
      <c r="AG24" s="916"/>
      <c r="AH24" s="916"/>
      <c r="AI24" s="916"/>
      <c r="AJ24" s="916"/>
      <c r="AK24" s="917"/>
      <c r="AL24" s="339"/>
      <c r="AM24" s="13"/>
      <c r="AN24" s="134"/>
      <c r="AP24" s="347"/>
      <c r="AQ24" s="178"/>
      <c r="AR24" s="178"/>
      <c r="AS24" s="178"/>
    </row>
    <row r="25" spans="1:45" x14ac:dyDescent="0.2">
      <c r="A25" s="114">
        <f t="shared" si="0"/>
        <v>21</v>
      </c>
      <c r="B25" s="134"/>
      <c r="C25" s="299"/>
      <c r="D25" s="371" t="s">
        <v>545</v>
      </c>
      <c r="E25" s="372"/>
      <c r="F25" s="373"/>
      <c r="G25" s="373"/>
      <c r="H25" s="373"/>
      <c r="I25" s="373"/>
      <c r="J25" s="373"/>
      <c r="K25" s="373"/>
      <c r="L25" s="373"/>
      <c r="M25" s="373"/>
      <c r="N25" s="910"/>
      <c r="O25" s="775"/>
      <c r="P25" s="775"/>
      <c r="Q25" s="775"/>
      <c r="R25" s="775"/>
      <c r="S25" s="775"/>
      <c r="T25" s="775"/>
      <c r="U25" s="911"/>
      <c r="V25" s="910"/>
      <c r="W25" s="775"/>
      <c r="X25" s="775"/>
      <c r="Y25" s="775"/>
      <c r="Z25" s="775"/>
      <c r="AA25" s="775"/>
      <c r="AB25" s="775"/>
      <c r="AC25" s="911"/>
      <c r="AD25" s="910"/>
      <c r="AE25" s="775"/>
      <c r="AF25" s="775"/>
      <c r="AG25" s="775"/>
      <c r="AH25" s="775"/>
      <c r="AI25" s="775"/>
      <c r="AJ25" s="775"/>
      <c r="AK25" s="911"/>
      <c r="AL25" s="339"/>
      <c r="AM25" s="83"/>
      <c r="AN25" s="134"/>
      <c r="AP25" s="347"/>
      <c r="AQ25" s="178"/>
      <c r="AR25" s="178"/>
      <c r="AS25" s="178"/>
    </row>
    <row r="26" spans="1:45" ht="13.35" customHeight="1" x14ac:dyDescent="0.2">
      <c r="A26" s="114">
        <f t="shared" si="0"/>
        <v>22</v>
      </c>
      <c r="B26" s="134"/>
      <c r="C26" s="298"/>
      <c r="D26" s="371" t="s">
        <v>546</v>
      </c>
      <c r="E26" s="374"/>
      <c r="F26" s="375"/>
      <c r="G26" s="375"/>
      <c r="H26" s="375"/>
      <c r="I26" s="375"/>
      <c r="J26" s="376"/>
      <c r="K26" s="376"/>
      <c r="L26" s="376"/>
      <c r="M26" s="376"/>
      <c r="N26" s="910"/>
      <c r="O26" s="775"/>
      <c r="P26" s="775"/>
      <c r="Q26" s="775"/>
      <c r="R26" s="775"/>
      <c r="S26" s="775"/>
      <c r="T26" s="775"/>
      <c r="U26" s="911"/>
      <c r="V26" s="910"/>
      <c r="W26" s="775"/>
      <c r="X26" s="775"/>
      <c r="Y26" s="775"/>
      <c r="Z26" s="775"/>
      <c r="AA26" s="775"/>
      <c r="AB26" s="775"/>
      <c r="AC26" s="911"/>
      <c r="AD26" s="910"/>
      <c r="AE26" s="775"/>
      <c r="AF26" s="775"/>
      <c r="AG26" s="775"/>
      <c r="AH26" s="775"/>
      <c r="AI26" s="775"/>
      <c r="AJ26" s="775"/>
      <c r="AK26" s="911"/>
      <c r="AL26" s="4"/>
      <c r="AM26" s="83"/>
      <c r="AN26" s="134"/>
      <c r="AP26" s="347"/>
      <c r="AQ26" s="178"/>
      <c r="AR26" s="178"/>
      <c r="AS26" s="178"/>
    </row>
    <row r="27" spans="1:45" x14ac:dyDescent="0.2">
      <c r="A27" s="114">
        <f t="shared" si="0"/>
        <v>23</v>
      </c>
      <c r="B27" s="134"/>
      <c r="C27" s="85"/>
      <c r="D27" s="187" t="s">
        <v>547</v>
      </c>
      <c r="E27" s="377"/>
      <c r="F27" s="377"/>
      <c r="G27" s="377"/>
      <c r="H27" s="377"/>
      <c r="I27" s="377"/>
      <c r="J27" s="377"/>
      <c r="K27" s="377"/>
      <c r="L27" s="377"/>
      <c r="M27" s="377"/>
      <c r="N27" s="910"/>
      <c r="O27" s="775"/>
      <c r="P27" s="775"/>
      <c r="Q27" s="775"/>
      <c r="R27" s="775"/>
      <c r="S27" s="775"/>
      <c r="T27" s="775"/>
      <c r="U27" s="911"/>
      <c r="V27" s="910"/>
      <c r="W27" s="775"/>
      <c r="X27" s="775"/>
      <c r="Y27" s="775"/>
      <c r="Z27" s="775"/>
      <c r="AA27" s="775"/>
      <c r="AB27" s="775"/>
      <c r="AC27" s="911"/>
      <c r="AD27" s="910"/>
      <c r="AE27" s="775"/>
      <c r="AF27" s="775"/>
      <c r="AG27" s="775"/>
      <c r="AH27" s="775"/>
      <c r="AI27" s="775"/>
      <c r="AJ27" s="775"/>
      <c r="AK27" s="911"/>
      <c r="AL27" s="4"/>
      <c r="AM27" s="83"/>
      <c r="AN27" s="134"/>
      <c r="AP27" s="347"/>
      <c r="AQ27" s="178"/>
      <c r="AR27" s="178"/>
      <c r="AS27" s="178"/>
    </row>
    <row r="28" spans="1:45" x14ac:dyDescent="0.2">
      <c r="A28" s="114">
        <f t="shared" si="0"/>
        <v>24</v>
      </c>
      <c r="B28" s="134"/>
      <c r="C28" s="298"/>
      <c r="D28" s="378" t="s">
        <v>548</v>
      </c>
      <c r="E28" s="379"/>
      <c r="F28" s="379"/>
      <c r="G28" s="380"/>
      <c r="H28" s="380"/>
      <c r="I28" s="380"/>
      <c r="J28" s="380"/>
      <c r="K28" s="379"/>
      <c r="L28" s="379"/>
      <c r="M28" s="379"/>
      <c r="N28" s="912"/>
      <c r="O28" s="913"/>
      <c r="P28" s="913"/>
      <c r="Q28" s="913"/>
      <c r="R28" s="913"/>
      <c r="S28" s="913"/>
      <c r="T28" s="913"/>
      <c r="U28" s="914"/>
      <c r="V28" s="912"/>
      <c r="W28" s="913"/>
      <c r="X28" s="913"/>
      <c r="Y28" s="913"/>
      <c r="Z28" s="913"/>
      <c r="AA28" s="913"/>
      <c r="AB28" s="913"/>
      <c r="AC28" s="914"/>
      <c r="AD28" s="912"/>
      <c r="AE28" s="913"/>
      <c r="AF28" s="913"/>
      <c r="AG28" s="913"/>
      <c r="AH28" s="913"/>
      <c r="AI28" s="913"/>
      <c r="AJ28" s="913"/>
      <c r="AK28" s="914"/>
      <c r="AL28" s="339"/>
      <c r="AM28" s="83"/>
      <c r="AN28" s="134"/>
      <c r="AP28" s="347"/>
      <c r="AQ28" s="178"/>
      <c r="AR28" s="178"/>
      <c r="AS28" s="178"/>
    </row>
    <row r="29" spans="1:45" x14ac:dyDescent="0.2">
      <c r="A29" s="114">
        <f t="shared" si="0"/>
        <v>25</v>
      </c>
      <c r="B29" s="134"/>
      <c r="C29" s="259"/>
      <c r="D29" s="4"/>
      <c r="E29" s="26"/>
      <c r="F29" s="5"/>
      <c r="G29" s="5"/>
      <c r="H29" s="18"/>
      <c r="I29" s="5"/>
      <c r="J29" s="5"/>
      <c r="K29" s="5"/>
      <c r="L29" s="18"/>
      <c r="M29" s="4"/>
      <c r="N29" s="118"/>
      <c r="O29" s="4"/>
      <c r="P29" s="362"/>
      <c r="Q29" s="362"/>
      <c r="R29" s="362"/>
      <c r="S29" s="362"/>
      <c r="T29" s="5"/>
      <c r="U29" s="95"/>
      <c r="V29" s="178"/>
      <c r="W29" s="178"/>
      <c r="X29" s="178"/>
      <c r="Y29" s="95"/>
      <c r="Z29" s="95"/>
      <c r="AA29" s="95"/>
      <c r="AB29" s="95"/>
      <c r="AC29" s="95"/>
      <c r="AD29" s="95"/>
      <c r="AE29" s="95"/>
      <c r="AF29" s="95"/>
      <c r="AG29" s="95"/>
      <c r="AH29" s="95"/>
      <c r="AI29" s="95"/>
      <c r="AJ29" s="95"/>
      <c r="AK29" s="95"/>
      <c r="AL29" s="95"/>
      <c r="AM29" s="83"/>
      <c r="AN29" s="134"/>
      <c r="AP29" s="347"/>
      <c r="AQ29" s="178"/>
      <c r="AR29" s="178"/>
      <c r="AS29" s="178"/>
    </row>
    <row r="30" spans="1:45" ht="13.35" customHeight="1" x14ac:dyDescent="0.2">
      <c r="A30" s="114">
        <f t="shared" si="0"/>
        <v>26</v>
      </c>
      <c r="B30" s="134"/>
      <c r="C30" s="259"/>
      <c r="D30" s="291" t="s">
        <v>713</v>
      </c>
      <c r="E30" s="4"/>
      <c r="F30" s="5"/>
      <c r="G30" s="5"/>
      <c r="H30" s="5"/>
      <c r="I30" s="5"/>
      <c r="J30" s="5"/>
      <c r="K30" s="5"/>
      <c r="L30" s="5"/>
      <c r="M30" s="5"/>
      <c r="N30" s="118"/>
      <c r="O30" s="4"/>
      <c r="P30" s="362"/>
      <c r="Q30" s="362"/>
      <c r="R30" s="362"/>
      <c r="S30" s="362"/>
      <c r="T30" s="5"/>
      <c r="U30" s="95"/>
      <c r="V30" s="178"/>
      <c r="W30" s="347"/>
      <c r="X30" s="337"/>
      <c r="Y30" s="337"/>
      <c r="Z30" s="337"/>
      <c r="AA30" s="337"/>
      <c r="AB30" s="337"/>
      <c r="AC30" s="337"/>
      <c r="AD30" s="337"/>
      <c r="AE30" s="337"/>
      <c r="AF30" s="337"/>
      <c r="AG30" s="337"/>
      <c r="AH30" s="337"/>
      <c r="AI30" s="337"/>
      <c r="AJ30" s="337"/>
      <c r="AK30" s="339"/>
      <c r="AL30" s="339"/>
      <c r="AM30" s="83"/>
      <c r="AN30" s="134"/>
      <c r="AP30" s="347"/>
      <c r="AQ30" s="178"/>
      <c r="AR30" s="178"/>
      <c r="AS30" s="178"/>
    </row>
    <row r="31" spans="1:45" x14ac:dyDescent="0.2">
      <c r="A31" s="114">
        <f t="shared" si="0"/>
        <v>27</v>
      </c>
      <c r="B31" s="134"/>
      <c r="C31" s="355"/>
      <c r="D31" s="908"/>
      <c r="E31" s="908"/>
      <c r="F31" s="908"/>
      <c r="G31" s="908"/>
      <c r="H31" s="908"/>
      <c r="I31" s="908"/>
      <c r="J31" s="908"/>
      <c r="K31" s="908"/>
      <c r="L31" s="908"/>
      <c r="M31" s="908"/>
      <c r="N31" s="908"/>
      <c r="O31" s="908"/>
      <c r="P31" s="908"/>
      <c r="Q31" s="908"/>
      <c r="R31" s="908"/>
      <c r="S31" s="908"/>
      <c r="T31" s="908"/>
      <c r="U31" s="908"/>
      <c r="V31" s="908"/>
      <c r="W31" s="908"/>
      <c r="X31" s="908"/>
      <c r="Y31" s="908"/>
      <c r="Z31" s="908"/>
      <c r="AA31" s="908"/>
      <c r="AB31" s="908"/>
      <c r="AC31" s="908"/>
      <c r="AD31" s="908"/>
      <c r="AE31" s="908"/>
      <c r="AF31" s="908"/>
      <c r="AG31" s="908"/>
      <c r="AH31" s="908"/>
      <c r="AI31" s="908"/>
      <c r="AJ31" s="908"/>
      <c r="AK31" s="908"/>
      <c r="AL31" s="337"/>
      <c r="AM31" s="94"/>
      <c r="AN31" s="134"/>
      <c r="AP31" s="347"/>
      <c r="AQ31" s="178"/>
      <c r="AR31" s="178"/>
      <c r="AS31" s="178"/>
    </row>
    <row r="32" spans="1:45" x14ac:dyDescent="0.2">
      <c r="A32" s="114">
        <f t="shared" si="0"/>
        <v>28</v>
      </c>
      <c r="B32" s="134"/>
      <c r="C32" s="85"/>
      <c r="D32" s="908"/>
      <c r="E32" s="908"/>
      <c r="F32" s="908"/>
      <c r="G32" s="908"/>
      <c r="H32" s="908"/>
      <c r="I32" s="908"/>
      <c r="J32" s="908"/>
      <c r="K32" s="908"/>
      <c r="L32" s="908"/>
      <c r="M32" s="908"/>
      <c r="N32" s="908"/>
      <c r="O32" s="908"/>
      <c r="P32" s="908"/>
      <c r="Q32" s="908"/>
      <c r="R32" s="908"/>
      <c r="S32" s="908"/>
      <c r="T32" s="908"/>
      <c r="U32" s="908"/>
      <c r="V32" s="908"/>
      <c r="W32" s="908"/>
      <c r="X32" s="908"/>
      <c r="Y32" s="908"/>
      <c r="Z32" s="908"/>
      <c r="AA32" s="908"/>
      <c r="AB32" s="908"/>
      <c r="AC32" s="908"/>
      <c r="AD32" s="908"/>
      <c r="AE32" s="908"/>
      <c r="AF32" s="908"/>
      <c r="AG32" s="908"/>
      <c r="AH32" s="908"/>
      <c r="AI32" s="908"/>
      <c r="AJ32" s="908"/>
      <c r="AK32" s="908"/>
      <c r="AL32" s="337"/>
      <c r="AM32" s="13"/>
      <c r="AN32" s="134"/>
      <c r="AP32" s="347"/>
      <c r="AQ32" s="178"/>
      <c r="AR32" s="178"/>
      <c r="AS32" s="178"/>
    </row>
    <row r="33" spans="1:45" ht="13.35" customHeight="1" x14ac:dyDescent="0.2">
      <c r="A33" s="114">
        <f t="shared" si="0"/>
        <v>29</v>
      </c>
      <c r="B33" s="134"/>
      <c r="C33" s="365"/>
      <c r="D33" s="908"/>
      <c r="E33" s="908"/>
      <c r="F33" s="908"/>
      <c r="G33" s="908"/>
      <c r="H33" s="908"/>
      <c r="I33" s="908"/>
      <c r="J33" s="908"/>
      <c r="K33" s="908"/>
      <c r="L33" s="908"/>
      <c r="M33" s="908"/>
      <c r="N33" s="908"/>
      <c r="O33" s="908"/>
      <c r="P33" s="908"/>
      <c r="Q33" s="908"/>
      <c r="R33" s="908"/>
      <c r="S33" s="908"/>
      <c r="T33" s="908"/>
      <c r="U33" s="908"/>
      <c r="V33" s="908"/>
      <c r="W33" s="908"/>
      <c r="X33" s="908"/>
      <c r="Y33" s="908"/>
      <c r="Z33" s="908"/>
      <c r="AA33" s="908"/>
      <c r="AB33" s="908"/>
      <c r="AC33" s="908"/>
      <c r="AD33" s="908"/>
      <c r="AE33" s="908"/>
      <c r="AF33" s="908"/>
      <c r="AG33" s="908"/>
      <c r="AH33" s="908"/>
      <c r="AI33" s="908"/>
      <c r="AJ33" s="908"/>
      <c r="AK33" s="908"/>
      <c r="AL33" s="337"/>
      <c r="AM33" s="13"/>
      <c r="AN33" s="134"/>
      <c r="AP33" s="367"/>
      <c r="AQ33" s="178"/>
      <c r="AR33" s="178"/>
      <c r="AS33" s="178"/>
    </row>
    <row r="34" spans="1:45" x14ac:dyDescent="0.2">
      <c r="A34" s="114">
        <f t="shared" si="0"/>
        <v>30</v>
      </c>
      <c r="B34" s="134"/>
      <c r="C34" s="259"/>
      <c r="D34" s="908"/>
      <c r="E34" s="908"/>
      <c r="F34" s="908"/>
      <c r="G34" s="908"/>
      <c r="H34" s="908"/>
      <c r="I34" s="908"/>
      <c r="J34" s="908"/>
      <c r="K34" s="908"/>
      <c r="L34" s="908"/>
      <c r="M34" s="908"/>
      <c r="N34" s="908"/>
      <c r="O34" s="908"/>
      <c r="P34" s="908"/>
      <c r="Q34" s="908"/>
      <c r="R34" s="908"/>
      <c r="S34" s="908"/>
      <c r="T34" s="908"/>
      <c r="U34" s="908"/>
      <c r="V34" s="908"/>
      <c r="W34" s="908"/>
      <c r="X34" s="908"/>
      <c r="Y34" s="908"/>
      <c r="Z34" s="908"/>
      <c r="AA34" s="908"/>
      <c r="AB34" s="908"/>
      <c r="AC34" s="908"/>
      <c r="AD34" s="908"/>
      <c r="AE34" s="908"/>
      <c r="AF34" s="908"/>
      <c r="AG34" s="908"/>
      <c r="AH34" s="908"/>
      <c r="AI34" s="908"/>
      <c r="AJ34" s="908"/>
      <c r="AK34" s="908"/>
      <c r="AL34" s="337"/>
      <c r="AM34" s="13"/>
      <c r="AN34" s="134"/>
      <c r="AP34" s="293"/>
      <c r="AQ34" s="178"/>
      <c r="AR34" s="178"/>
      <c r="AS34" s="178"/>
    </row>
    <row r="35" spans="1:45" x14ac:dyDescent="0.2">
      <c r="A35" s="114">
        <f t="shared" si="0"/>
        <v>31</v>
      </c>
      <c r="B35" s="134"/>
      <c r="C35" s="355"/>
      <c r="D35" s="908"/>
      <c r="E35" s="908"/>
      <c r="F35" s="908"/>
      <c r="G35" s="908"/>
      <c r="H35" s="908"/>
      <c r="I35" s="908"/>
      <c r="J35" s="908"/>
      <c r="K35" s="908"/>
      <c r="L35" s="908"/>
      <c r="M35" s="908"/>
      <c r="N35" s="908"/>
      <c r="O35" s="908"/>
      <c r="P35" s="908"/>
      <c r="Q35" s="908"/>
      <c r="R35" s="908"/>
      <c r="S35" s="908"/>
      <c r="T35" s="908"/>
      <c r="U35" s="908"/>
      <c r="V35" s="908"/>
      <c r="W35" s="908"/>
      <c r="X35" s="908"/>
      <c r="Y35" s="908"/>
      <c r="Z35" s="908"/>
      <c r="AA35" s="908"/>
      <c r="AB35" s="908"/>
      <c r="AC35" s="908"/>
      <c r="AD35" s="908"/>
      <c r="AE35" s="908"/>
      <c r="AF35" s="908"/>
      <c r="AG35" s="908"/>
      <c r="AH35" s="908"/>
      <c r="AI35" s="908"/>
      <c r="AJ35" s="908"/>
      <c r="AK35" s="908"/>
      <c r="AL35" s="337"/>
      <c r="AM35" s="13"/>
      <c r="AN35" s="134"/>
      <c r="AP35" s="293"/>
      <c r="AQ35" s="178"/>
      <c r="AR35" s="178"/>
      <c r="AS35" s="178"/>
    </row>
    <row r="36" spans="1:45" x14ac:dyDescent="0.2">
      <c r="A36" s="114">
        <f t="shared" si="0"/>
        <v>32</v>
      </c>
      <c r="B36" s="134"/>
      <c r="C36" s="355"/>
      <c r="D36" s="908"/>
      <c r="E36" s="908"/>
      <c r="F36" s="908"/>
      <c r="G36" s="908"/>
      <c r="H36" s="908"/>
      <c r="I36" s="908"/>
      <c r="J36" s="908"/>
      <c r="K36" s="908"/>
      <c r="L36" s="908"/>
      <c r="M36" s="908"/>
      <c r="N36" s="908"/>
      <c r="O36" s="908"/>
      <c r="P36" s="908"/>
      <c r="Q36" s="908"/>
      <c r="R36" s="908"/>
      <c r="S36" s="908"/>
      <c r="T36" s="908"/>
      <c r="U36" s="908"/>
      <c r="V36" s="908"/>
      <c r="W36" s="908"/>
      <c r="X36" s="908"/>
      <c r="Y36" s="908"/>
      <c r="Z36" s="908"/>
      <c r="AA36" s="908"/>
      <c r="AB36" s="908"/>
      <c r="AC36" s="908"/>
      <c r="AD36" s="908"/>
      <c r="AE36" s="908"/>
      <c r="AF36" s="908"/>
      <c r="AG36" s="908"/>
      <c r="AH36" s="908"/>
      <c r="AI36" s="908"/>
      <c r="AJ36" s="908"/>
      <c r="AK36" s="908"/>
      <c r="AL36" s="337"/>
      <c r="AM36" s="13"/>
      <c r="AN36" s="134"/>
      <c r="AP36" s="178"/>
      <c r="AQ36" s="178"/>
      <c r="AR36" s="178"/>
      <c r="AS36" s="178"/>
    </row>
    <row r="37" spans="1:45" x14ac:dyDescent="0.2">
      <c r="A37" s="114">
        <f t="shared" si="0"/>
        <v>33</v>
      </c>
      <c r="B37" s="134"/>
      <c r="C37" s="355"/>
      <c r="D37" s="908"/>
      <c r="E37" s="908"/>
      <c r="F37" s="908"/>
      <c r="G37" s="908"/>
      <c r="H37" s="908"/>
      <c r="I37" s="908"/>
      <c r="J37" s="908"/>
      <c r="K37" s="908"/>
      <c r="L37" s="908"/>
      <c r="M37" s="908"/>
      <c r="N37" s="908"/>
      <c r="O37" s="908"/>
      <c r="P37" s="908"/>
      <c r="Q37" s="908"/>
      <c r="R37" s="908"/>
      <c r="S37" s="908"/>
      <c r="T37" s="908"/>
      <c r="U37" s="908"/>
      <c r="V37" s="908"/>
      <c r="W37" s="908"/>
      <c r="X37" s="908"/>
      <c r="Y37" s="908"/>
      <c r="Z37" s="908"/>
      <c r="AA37" s="908"/>
      <c r="AB37" s="908"/>
      <c r="AC37" s="908"/>
      <c r="AD37" s="908"/>
      <c r="AE37" s="908"/>
      <c r="AF37" s="908"/>
      <c r="AG37" s="908"/>
      <c r="AH37" s="908"/>
      <c r="AI37" s="908"/>
      <c r="AJ37" s="908"/>
      <c r="AK37" s="908"/>
      <c r="AL37" s="337"/>
      <c r="AM37" s="13"/>
      <c r="AN37" s="134"/>
      <c r="AP37" s="178"/>
      <c r="AQ37" s="178"/>
      <c r="AR37" s="178"/>
      <c r="AS37" s="178"/>
    </row>
    <row r="38" spans="1:45" x14ac:dyDescent="0.2">
      <c r="A38" s="114">
        <f t="shared" si="0"/>
        <v>34</v>
      </c>
      <c r="B38" s="134"/>
      <c r="C38" s="259"/>
      <c r="D38" s="908"/>
      <c r="E38" s="908"/>
      <c r="F38" s="908"/>
      <c r="G38" s="908"/>
      <c r="H38" s="908"/>
      <c r="I38" s="908"/>
      <c r="J38" s="908"/>
      <c r="K38" s="908"/>
      <c r="L38" s="908"/>
      <c r="M38" s="908"/>
      <c r="N38" s="908"/>
      <c r="O38" s="908"/>
      <c r="P38" s="908"/>
      <c r="Q38" s="908"/>
      <c r="R38" s="908"/>
      <c r="S38" s="908"/>
      <c r="T38" s="908"/>
      <c r="U38" s="908"/>
      <c r="V38" s="908"/>
      <c r="W38" s="908"/>
      <c r="X38" s="908"/>
      <c r="Y38" s="908"/>
      <c r="Z38" s="908"/>
      <c r="AA38" s="908"/>
      <c r="AB38" s="908"/>
      <c r="AC38" s="908"/>
      <c r="AD38" s="908"/>
      <c r="AE38" s="908"/>
      <c r="AF38" s="908"/>
      <c r="AG38" s="908"/>
      <c r="AH38" s="908"/>
      <c r="AI38" s="908"/>
      <c r="AJ38" s="908"/>
      <c r="AK38" s="908"/>
      <c r="AL38" s="337"/>
      <c r="AM38" s="13"/>
      <c r="AN38" s="134"/>
      <c r="AP38" s="178"/>
      <c r="AQ38" s="178"/>
      <c r="AR38" s="178"/>
      <c r="AS38" s="178"/>
    </row>
    <row r="39" spans="1:45" x14ac:dyDescent="0.2">
      <c r="A39" s="114">
        <f t="shared" si="0"/>
        <v>35</v>
      </c>
      <c r="B39" s="134"/>
      <c r="C39" s="363"/>
      <c r="D39" s="908"/>
      <c r="E39" s="908"/>
      <c r="F39" s="908"/>
      <c r="G39" s="908"/>
      <c r="H39" s="908"/>
      <c r="I39" s="908"/>
      <c r="J39" s="908"/>
      <c r="K39" s="908"/>
      <c r="L39" s="908"/>
      <c r="M39" s="908"/>
      <c r="N39" s="908"/>
      <c r="O39" s="908"/>
      <c r="P39" s="908"/>
      <c r="Q39" s="908"/>
      <c r="R39" s="908"/>
      <c r="S39" s="908"/>
      <c r="T39" s="908"/>
      <c r="U39" s="908"/>
      <c r="V39" s="908"/>
      <c r="W39" s="908"/>
      <c r="X39" s="908"/>
      <c r="Y39" s="908"/>
      <c r="Z39" s="908"/>
      <c r="AA39" s="908"/>
      <c r="AB39" s="908"/>
      <c r="AC39" s="908"/>
      <c r="AD39" s="908"/>
      <c r="AE39" s="908"/>
      <c r="AF39" s="908"/>
      <c r="AG39" s="908"/>
      <c r="AH39" s="908"/>
      <c r="AI39" s="908"/>
      <c r="AJ39" s="908"/>
      <c r="AK39" s="908"/>
      <c r="AL39" s="337"/>
      <c r="AM39" s="13"/>
      <c r="AN39" s="134"/>
      <c r="AP39" s="178"/>
      <c r="AQ39" s="178"/>
      <c r="AR39" s="178"/>
      <c r="AS39" s="178"/>
    </row>
    <row r="40" spans="1:45" x14ac:dyDescent="0.2">
      <c r="A40" s="114">
        <f t="shared" si="0"/>
        <v>36</v>
      </c>
      <c r="B40" s="134"/>
      <c r="C40" s="318"/>
      <c r="D40" s="908"/>
      <c r="E40" s="908"/>
      <c r="F40" s="908"/>
      <c r="G40" s="908"/>
      <c r="H40" s="908"/>
      <c r="I40" s="908"/>
      <c r="J40" s="908"/>
      <c r="K40" s="908"/>
      <c r="L40" s="908"/>
      <c r="M40" s="908"/>
      <c r="N40" s="908"/>
      <c r="O40" s="908"/>
      <c r="P40" s="908"/>
      <c r="Q40" s="908"/>
      <c r="R40" s="908"/>
      <c r="S40" s="908"/>
      <c r="T40" s="908"/>
      <c r="U40" s="908"/>
      <c r="V40" s="908"/>
      <c r="W40" s="908"/>
      <c r="X40" s="908"/>
      <c r="Y40" s="908"/>
      <c r="Z40" s="908"/>
      <c r="AA40" s="908"/>
      <c r="AB40" s="908"/>
      <c r="AC40" s="908"/>
      <c r="AD40" s="908"/>
      <c r="AE40" s="908"/>
      <c r="AF40" s="908"/>
      <c r="AG40" s="908"/>
      <c r="AH40" s="908"/>
      <c r="AI40" s="908"/>
      <c r="AJ40" s="908"/>
      <c r="AK40" s="908"/>
      <c r="AL40" s="337"/>
      <c r="AM40" s="13"/>
      <c r="AN40" s="134"/>
      <c r="AP40" s="178"/>
      <c r="AQ40" s="178"/>
      <c r="AR40" s="178"/>
      <c r="AS40" s="178"/>
    </row>
    <row r="41" spans="1:45" x14ac:dyDescent="0.2">
      <c r="A41" s="114">
        <f t="shared" si="0"/>
        <v>37</v>
      </c>
      <c r="B41" s="134"/>
      <c r="C41" s="318"/>
      <c r="D41" s="908"/>
      <c r="E41" s="908"/>
      <c r="F41" s="908"/>
      <c r="G41" s="908"/>
      <c r="H41" s="908"/>
      <c r="I41" s="908"/>
      <c r="J41" s="908"/>
      <c r="K41" s="908"/>
      <c r="L41" s="908"/>
      <c r="M41" s="908"/>
      <c r="N41" s="908"/>
      <c r="O41" s="908"/>
      <c r="P41" s="908"/>
      <c r="Q41" s="908"/>
      <c r="R41" s="908"/>
      <c r="S41" s="908"/>
      <c r="T41" s="908"/>
      <c r="U41" s="908"/>
      <c r="V41" s="908"/>
      <c r="W41" s="908"/>
      <c r="X41" s="908"/>
      <c r="Y41" s="908"/>
      <c r="Z41" s="908"/>
      <c r="AA41" s="908"/>
      <c r="AB41" s="908"/>
      <c r="AC41" s="908"/>
      <c r="AD41" s="908"/>
      <c r="AE41" s="908"/>
      <c r="AF41" s="908"/>
      <c r="AG41" s="908"/>
      <c r="AH41" s="908"/>
      <c r="AI41" s="908"/>
      <c r="AJ41" s="908"/>
      <c r="AK41" s="908"/>
      <c r="AL41" s="337"/>
      <c r="AM41" s="83"/>
      <c r="AN41" s="134"/>
      <c r="AP41" s="178"/>
      <c r="AQ41" s="178"/>
      <c r="AR41" s="178"/>
      <c r="AS41" s="178"/>
    </row>
    <row r="42" spans="1:45" x14ac:dyDescent="0.2">
      <c r="A42" s="114">
        <f t="shared" si="0"/>
        <v>38</v>
      </c>
      <c r="B42" s="134"/>
      <c r="C42" s="259"/>
      <c r="D42" s="908"/>
      <c r="E42" s="908"/>
      <c r="F42" s="908"/>
      <c r="G42" s="908"/>
      <c r="H42" s="908"/>
      <c r="I42" s="908"/>
      <c r="J42" s="908"/>
      <c r="K42" s="908"/>
      <c r="L42" s="908"/>
      <c r="M42" s="908"/>
      <c r="N42" s="908"/>
      <c r="O42" s="908"/>
      <c r="P42" s="908"/>
      <c r="Q42" s="908"/>
      <c r="R42" s="908"/>
      <c r="S42" s="908"/>
      <c r="T42" s="908"/>
      <c r="U42" s="908"/>
      <c r="V42" s="908"/>
      <c r="W42" s="908"/>
      <c r="X42" s="908"/>
      <c r="Y42" s="908"/>
      <c r="Z42" s="908"/>
      <c r="AA42" s="908"/>
      <c r="AB42" s="908"/>
      <c r="AC42" s="908"/>
      <c r="AD42" s="908"/>
      <c r="AE42" s="908"/>
      <c r="AF42" s="908"/>
      <c r="AG42" s="908"/>
      <c r="AH42" s="908"/>
      <c r="AI42" s="908"/>
      <c r="AJ42" s="908"/>
      <c r="AK42" s="908"/>
      <c r="AL42" s="337"/>
      <c r="AM42" s="83"/>
      <c r="AN42" s="134"/>
      <c r="AP42" s="178"/>
      <c r="AQ42" s="178"/>
      <c r="AR42" s="178"/>
      <c r="AS42" s="178"/>
    </row>
    <row r="43" spans="1:45" x14ac:dyDescent="0.2">
      <c r="A43" s="114">
        <f t="shared" si="0"/>
        <v>39</v>
      </c>
      <c r="B43" s="134"/>
      <c r="C43" s="259"/>
      <c r="D43" s="908"/>
      <c r="E43" s="908"/>
      <c r="F43" s="908"/>
      <c r="G43" s="908"/>
      <c r="H43" s="908"/>
      <c r="I43" s="908"/>
      <c r="J43" s="908"/>
      <c r="K43" s="908"/>
      <c r="L43" s="908"/>
      <c r="M43" s="908"/>
      <c r="N43" s="908"/>
      <c r="O43" s="908"/>
      <c r="P43" s="908"/>
      <c r="Q43" s="908"/>
      <c r="R43" s="908"/>
      <c r="S43" s="908"/>
      <c r="T43" s="908"/>
      <c r="U43" s="908"/>
      <c r="V43" s="908"/>
      <c r="W43" s="908"/>
      <c r="X43" s="908"/>
      <c r="Y43" s="908"/>
      <c r="Z43" s="908"/>
      <c r="AA43" s="908"/>
      <c r="AB43" s="908"/>
      <c r="AC43" s="908"/>
      <c r="AD43" s="908"/>
      <c r="AE43" s="908"/>
      <c r="AF43" s="908"/>
      <c r="AG43" s="908"/>
      <c r="AH43" s="908"/>
      <c r="AI43" s="908"/>
      <c r="AJ43" s="908"/>
      <c r="AK43" s="908"/>
      <c r="AL43" s="337"/>
      <c r="AM43" s="83"/>
      <c r="AN43" s="134"/>
      <c r="AP43" s="178"/>
      <c r="AQ43" s="178"/>
      <c r="AR43" s="178"/>
      <c r="AS43" s="178"/>
    </row>
    <row r="44" spans="1:45" x14ac:dyDescent="0.2">
      <c r="A44" s="114">
        <f t="shared" si="0"/>
        <v>40</v>
      </c>
      <c r="B44" s="134"/>
      <c r="C44" s="259"/>
      <c r="D44" s="908"/>
      <c r="E44" s="908"/>
      <c r="F44" s="908"/>
      <c r="G44" s="908"/>
      <c r="H44" s="908"/>
      <c r="I44" s="908"/>
      <c r="J44" s="908"/>
      <c r="K44" s="908"/>
      <c r="L44" s="908"/>
      <c r="M44" s="908"/>
      <c r="N44" s="908"/>
      <c r="O44" s="908"/>
      <c r="P44" s="908"/>
      <c r="Q44" s="908"/>
      <c r="R44" s="908"/>
      <c r="S44" s="908"/>
      <c r="T44" s="908"/>
      <c r="U44" s="908"/>
      <c r="V44" s="908"/>
      <c r="W44" s="908"/>
      <c r="X44" s="908"/>
      <c r="Y44" s="908"/>
      <c r="Z44" s="908"/>
      <c r="AA44" s="908"/>
      <c r="AB44" s="908"/>
      <c r="AC44" s="908"/>
      <c r="AD44" s="908"/>
      <c r="AE44" s="908"/>
      <c r="AF44" s="908"/>
      <c r="AG44" s="908"/>
      <c r="AH44" s="908"/>
      <c r="AI44" s="908"/>
      <c r="AJ44" s="908"/>
      <c r="AK44" s="908"/>
      <c r="AL44" s="337"/>
      <c r="AM44" s="83"/>
      <c r="AN44" s="134"/>
    </row>
    <row r="45" spans="1:45" x14ac:dyDescent="0.2">
      <c r="A45" s="114">
        <f t="shared" si="0"/>
        <v>41</v>
      </c>
      <c r="B45" s="134"/>
      <c r="C45" s="318"/>
      <c r="D45" s="908"/>
      <c r="E45" s="908"/>
      <c r="F45" s="908"/>
      <c r="G45" s="908"/>
      <c r="H45" s="908"/>
      <c r="I45" s="908"/>
      <c r="J45" s="908"/>
      <c r="K45" s="908"/>
      <c r="L45" s="908"/>
      <c r="M45" s="908"/>
      <c r="N45" s="908"/>
      <c r="O45" s="908"/>
      <c r="P45" s="908"/>
      <c r="Q45" s="908"/>
      <c r="R45" s="908"/>
      <c r="S45" s="908"/>
      <c r="T45" s="908"/>
      <c r="U45" s="908"/>
      <c r="V45" s="908"/>
      <c r="W45" s="908"/>
      <c r="X45" s="908"/>
      <c r="Y45" s="908"/>
      <c r="Z45" s="908"/>
      <c r="AA45" s="908"/>
      <c r="AB45" s="908"/>
      <c r="AC45" s="908"/>
      <c r="AD45" s="908"/>
      <c r="AE45" s="908"/>
      <c r="AF45" s="908"/>
      <c r="AG45" s="908"/>
      <c r="AH45" s="908"/>
      <c r="AI45" s="908"/>
      <c r="AJ45" s="908"/>
      <c r="AK45" s="908"/>
      <c r="AL45" s="337"/>
      <c r="AM45" s="83"/>
      <c r="AN45" s="134"/>
      <c r="AP45" s="178"/>
      <c r="AQ45" s="178"/>
      <c r="AR45" s="347"/>
      <c r="AS45" s="149"/>
    </row>
    <row r="46" spans="1:45" x14ac:dyDescent="0.2">
      <c r="A46" s="114">
        <f t="shared" si="0"/>
        <v>42</v>
      </c>
      <c r="B46" s="134"/>
      <c r="C46" s="366"/>
      <c r="D46" s="908"/>
      <c r="E46" s="908"/>
      <c r="F46" s="908"/>
      <c r="G46" s="908"/>
      <c r="H46" s="908"/>
      <c r="I46" s="908"/>
      <c r="J46" s="908"/>
      <c r="K46" s="908"/>
      <c r="L46" s="908"/>
      <c r="M46" s="908"/>
      <c r="N46" s="908"/>
      <c r="O46" s="908"/>
      <c r="P46" s="908"/>
      <c r="Q46" s="908"/>
      <c r="R46" s="908"/>
      <c r="S46" s="908"/>
      <c r="T46" s="908"/>
      <c r="U46" s="908"/>
      <c r="V46" s="908"/>
      <c r="W46" s="908"/>
      <c r="X46" s="908"/>
      <c r="Y46" s="908"/>
      <c r="Z46" s="908"/>
      <c r="AA46" s="908"/>
      <c r="AB46" s="908"/>
      <c r="AC46" s="908"/>
      <c r="AD46" s="908"/>
      <c r="AE46" s="908"/>
      <c r="AF46" s="908"/>
      <c r="AG46" s="908"/>
      <c r="AH46" s="908"/>
      <c r="AI46" s="908"/>
      <c r="AJ46" s="908"/>
      <c r="AK46" s="908"/>
      <c r="AL46" s="337"/>
      <c r="AM46" s="83"/>
      <c r="AN46" s="134"/>
      <c r="AP46" s="352"/>
      <c r="AQ46" s="178"/>
      <c r="AR46" s="347"/>
      <c r="AS46" s="149"/>
    </row>
    <row r="47" spans="1:45" ht="13.35" customHeight="1" x14ac:dyDescent="0.2">
      <c r="A47" s="114">
        <f t="shared" si="0"/>
        <v>43</v>
      </c>
      <c r="B47" s="134"/>
      <c r="C47" s="259"/>
      <c r="D47" s="908"/>
      <c r="E47" s="908"/>
      <c r="F47" s="908"/>
      <c r="G47" s="908"/>
      <c r="H47" s="908"/>
      <c r="I47" s="908"/>
      <c r="J47" s="908"/>
      <c r="K47" s="908"/>
      <c r="L47" s="908"/>
      <c r="M47" s="908"/>
      <c r="N47" s="908"/>
      <c r="O47" s="908"/>
      <c r="P47" s="908"/>
      <c r="Q47" s="908"/>
      <c r="R47" s="908"/>
      <c r="S47" s="908"/>
      <c r="T47" s="908"/>
      <c r="U47" s="908"/>
      <c r="V47" s="908"/>
      <c r="W47" s="908"/>
      <c r="X47" s="908"/>
      <c r="Y47" s="908"/>
      <c r="Z47" s="908"/>
      <c r="AA47" s="908"/>
      <c r="AB47" s="908"/>
      <c r="AC47" s="908"/>
      <c r="AD47" s="908"/>
      <c r="AE47" s="908"/>
      <c r="AF47" s="908"/>
      <c r="AG47" s="908"/>
      <c r="AH47" s="908"/>
      <c r="AI47" s="908"/>
      <c r="AJ47" s="908"/>
      <c r="AK47" s="908"/>
      <c r="AL47" s="337"/>
      <c r="AM47" s="83"/>
      <c r="AN47" s="134"/>
      <c r="AP47" s="347"/>
      <c r="AQ47" s="178"/>
      <c r="AR47" s="178"/>
      <c r="AS47" s="149"/>
    </row>
    <row r="48" spans="1:45" x14ac:dyDescent="0.2">
      <c r="A48" s="114">
        <f t="shared" si="0"/>
        <v>44</v>
      </c>
      <c r="B48" s="134"/>
      <c r="C48" s="259"/>
      <c r="D48" s="908"/>
      <c r="E48" s="908"/>
      <c r="F48" s="908"/>
      <c r="G48" s="908"/>
      <c r="H48" s="908"/>
      <c r="I48" s="908"/>
      <c r="J48" s="908"/>
      <c r="K48" s="908"/>
      <c r="L48" s="908"/>
      <c r="M48" s="908"/>
      <c r="N48" s="908"/>
      <c r="O48" s="908"/>
      <c r="P48" s="908"/>
      <c r="Q48" s="908"/>
      <c r="R48" s="908"/>
      <c r="S48" s="908"/>
      <c r="T48" s="908"/>
      <c r="U48" s="908"/>
      <c r="V48" s="908"/>
      <c r="W48" s="908"/>
      <c r="X48" s="908"/>
      <c r="Y48" s="908"/>
      <c r="Z48" s="908"/>
      <c r="AA48" s="908"/>
      <c r="AB48" s="908"/>
      <c r="AC48" s="908"/>
      <c r="AD48" s="908"/>
      <c r="AE48" s="908"/>
      <c r="AF48" s="908"/>
      <c r="AG48" s="908"/>
      <c r="AH48" s="908"/>
      <c r="AI48" s="908"/>
      <c r="AJ48" s="908"/>
      <c r="AK48" s="908"/>
      <c r="AL48" s="337"/>
      <c r="AM48" s="83"/>
      <c r="AN48" s="134"/>
      <c r="AP48" s="347"/>
      <c r="AQ48" s="178"/>
      <c r="AR48" s="178"/>
      <c r="AS48" s="149"/>
    </row>
    <row r="49" spans="1:55" x14ac:dyDescent="0.2">
      <c r="A49" s="114">
        <f t="shared" si="0"/>
        <v>45</v>
      </c>
      <c r="B49" s="134"/>
      <c r="C49" s="318"/>
      <c r="D49" s="704"/>
      <c r="E49" s="908"/>
      <c r="F49" s="908"/>
      <c r="G49" s="908"/>
      <c r="H49" s="908"/>
      <c r="I49" s="908"/>
      <c r="J49" s="908"/>
      <c r="K49" s="908"/>
      <c r="L49" s="908"/>
      <c r="M49" s="908"/>
      <c r="N49" s="908"/>
      <c r="O49" s="908"/>
      <c r="P49" s="908"/>
      <c r="Q49" s="908"/>
      <c r="R49" s="908"/>
      <c r="S49" s="908"/>
      <c r="T49" s="908"/>
      <c r="U49" s="908"/>
      <c r="V49" s="908"/>
      <c r="W49" s="908"/>
      <c r="X49" s="908"/>
      <c r="Y49" s="908"/>
      <c r="Z49" s="908"/>
      <c r="AA49" s="908"/>
      <c r="AB49" s="908"/>
      <c r="AC49" s="908"/>
      <c r="AD49" s="908"/>
      <c r="AE49" s="908"/>
      <c r="AF49" s="908"/>
      <c r="AG49" s="908"/>
      <c r="AH49" s="908"/>
      <c r="AI49" s="908"/>
      <c r="AJ49" s="908"/>
      <c r="AK49" s="908"/>
      <c r="AL49" s="337"/>
      <c r="AM49" s="83"/>
      <c r="AN49" s="134"/>
      <c r="AP49" s="347"/>
      <c r="AQ49" s="178"/>
      <c r="AR49" s="178"/>
      <c r="AS49" s="149"/>
    </row>
    <row r="50" spans="1:55" x14ac:dyDescent="0.2">
      <c r="A50" s="114">
        <f t="shared" si="0"/>
        <v>46</v>
      </c>
      <c r="B50" s="134"/>
      <c r="C50" s="299"/>
      <c r="D50" s="908"/>
      <c r="E50" s="908"/>
      <c r="F50" s="908"/>
      <c r="G50" s="908"/>
      <c r="H50" s="908"/>
      <c r="I50" s="908"/>
      <c r="J50" s="908"/>
      <c r="K50" s="908"/>
      <c r="L50" s="908"/>
      <c r="M50" s="908"/>
      <c r="N50" s="908"/>
      <c r="O50" s="908"/>
      <c r="P50" s="908"/>
      <c r="Q50" s="908"/>
      <c r="R50" s="908"/>
      <c r="S50" s="908"/>
      <c r="T50" s="908"/>
      <c r="U50" s="908"/>
      <c r="V50" s="908"/>
      <c r="W50" s="908"/>
      <c r="X50" s="908"/>
      <c r="Y50" s="908"/>
      <c r="Z50" s="908"/>
      <c r="AA50" s="908"/>
      <c r="AB50" s="908"/>
      <c r="AC50" s="908"/>
      <c r="AD50" s="908"/>
      <c r="AE50" s="908"/>
      <c r="AF50" s="908"/>
      <c r="AG50" s="908"/>
      <c r="AH50" s="908"/>
      <c r="AI50" s="908"/>
      <c r="AJ50" s="908"/>
      <c r="AK50" s="908"/>
      <c r="AL50" s="337"/>
      <c r="AM50" s="83"/>
      <c r="AN50" s="134"/>
      <c r="AP50" s="347"/>
      <c r="AQ50" s="178"/>
      <c r="AR50" s="347"/>
      <c r="AS50" s="149"/>
    </row>
    <row r="51" spans="1:55" x14ac:dyDescent="0.2">
      <c r="A51" s="114">
        <f t="shared" si="0"/>
        <v>47</v>
      </c>
      <c r="B51" s="134"/>
      <c r="C51" s="259"/>
      <c r="D51" s="908"/>
      <c r="E51" s="908"/>
      <c r="F51" s="908"/>
      <c r="G51" s="908"/>
      <c r="H51" s="908"/>
      <c r="I51" s="908"/>
      <c r="J51" s="908"/>
      <c r="K51" s="908"/>
      <c r="L51" s="908"/>
      <c r="M51" s="908"/>
      <c r="N51" s="908"/>
      <c r="O51" s="908"/>
      <c r="P51" s="908"/>
      <c r="Q51" s="908"/>
      <c r="R51" s="908"/>
      <c r="S51" s="908"/>
      <c r="T51" s="908"/>
      <c r="U51" s="908"/>
      <c r="V51" s="908"/>
      <c r="W51" s="908"/>
      <c r="X51" s="908"/>
      <c r="Y51" s="908"/>
      <c r="Z51" s="908"/>
      <c r="AA51" s="908"/>
      <c r="AB51" s="908"/>
      <c r="AC51" s="908"/>
      <c r="AD51" s="908"/>
      <c r="AE51" s="908"/>
      <c r="AF51" s="908"/>
      <c r="AG51" s="908"/>
      <c r="AH51" s="908"/>
      <c r="AI51" s="908"/>
      <c r="AJ51" s="908"/>
      <c r="AK51" s="908"/>
      <c r="AL51" s="337"/>
      <c r="AM51" s="83"/>
      <c r="AN51" s="134"/>
      <c r="AP51" s="149"/>
      <c r="AQ51" s="149"/>
      <c r="AR51" s="149"/>
      <c r="AS51" s="149"/>
    </row>
    <row r="52" spans="1:55" x14ac:dyDescent="0.2">
      <c r="A52" s="114">
        <f t="shared" si="0"/>
        <v>48</v>
      </c>
      <c r="B52" s="134"/>
      <c r="C52" s="365"/>
      <c r="D52" s="908"/>
      <c r="E52" s="908"/>
      <c r="F52" s="908"/>
      <c r="G52" s="908"/>
      <c r="H52" s="908"/>
      <c r="I52" s="908"/>
      <c r="J52" s="908"/>
      <c r="K52" s="908"/>
      <c r="L52" s="908"/>
      <c r="M52" s="908"/>
      <c r="N52" s="908"/>
      <c r="O52" s="908"/>
      <c r="P52" s="908"/>
      <c r="Q52" s="908"/>
      <c r="R52" s="908"/>
      <c r="S52" s="908"/>
      <c r="T52" s="908"/>
      <c r="U52" s="908"/>
      <c r="V52" s="908"/>
      <c r="W52" s="908"/>
      <c r="X52" s="908"/>
      <c r="Y52" s="908"/>
      <c r="Z52" s="908"/>
      <c r="AA52" s="908"/>
      <c r="AB52" s="908"/>
      <c r="AC52" s="908"/>
      <c r="AD52" s="908"/>
      <c r="AE52" s="908"/>
      <c r="AF52" s="908"/>
      <c r="AG52" s="908"/>
      <c r="AH52" s="908"/>
      <c r="AI52" s="908"/>
      <c r="AJ52" s="908"/>
      <c r="AK52" s="908"/>
      <c r="AL52" s="337"/>
      <c r="AM52" s="83"/>
      <c r="AN52" s="134"/>
      <c r="AP52" s="149"/>
      <c r="AQ52" s="149"/>
      <c r="AR52" s="149"/>
      <c r="AS52" s="149"/>
    </row>
    <row r="53" spans="1:55" x14ac:dyDescent="0.2">
      <c r="A53" s="114">
        <f t="shared" si="0"/>
        <v>49</v>
      </c>
      <c r="B53" s="134"/>
      <c r="C53" s="366"/>
      <c r="D53" s="908"/>
      <c r="E53" s="908"/>
      <c r="F53" s="908"/>
      <c r="G53" s="908"/>
      <c r="H53" s="908"/>
      <c r="I53" s="908"/>
      <c r="J53" s="908"/>
      <c r="K53" s="908"/>
      <c r="L53" s="908"/>
      <c r="M53" s="908"/>
      <c r="N53" s="908"/>
      <c r="O53" s="908"/>
      <c r="P53" s="908"/>
      <c r="Q53" s="908"/>
      <c r="R53" s="908"/>
      <c r="S53" s="908"/>
      <c r="T53" s="908"/>
      <c r="U53" s="908"/>
      <c r="V53" s="908"/>
      <c r="W53" s="908"/>
      <c r="X53" s="908"/>
      <c r="Y53" s="908"/>
      <c r="Z53" s="908"/>
      <c r="AA53" s="908"/>
      <c r="AB53" s="908"/>
      <c r="AC53" s="908"/>
      <c r="AD53" s="908"/>
      <c r="AE53" s="908"/>
      <c r="AF53" s="908"/>
      <c r="AG53" s="908"/>
      <c r="AH53" s="908"/>
      <c r="AI53" s="908"/>
      <c r="AJ53" s="908"/>
      <c r="AK53" s="908"/>
      <c r="AL53" s="337"/>
      <c r="AM53" s="83"/>
      <c r="AN53" s="134"/>
      <c r="AP53" s="5"/>
      <c r="AQ53" s="4"/>
      <c r="AR53" s="339"/>
      <c r="AS53" s="339"/>
      <c r="AT53" s="5"/>
      <c r="AU53" s="5"/>
      <c r="AV53" s="5"/>
      <c r="AW53" s="5"/>
      <c r="AX53" s="5"/>
      <c r="AY53" s="4"/>
      <c r="AZ53" s="4"/>
      <c r="BA53" s="5"/>
      <c r="BB53" s="5"/>
      <c r="BC53" s="4"/>
    </row>
    <row r="54" spans="1:55" x14ac:dyDescent="0.2">
      <c r="A54" s="114">
        <f t="shared" si="0"/>
        <v>50</v>
      </c>
      <c r="B54" s="134"/>
      <c r="C54" s="296"/>
      <c r="D54" s="908"/>
      <c r="E54" s="908"/>
      <c r="F54" s="908"/>
      <c r="G54" s="908"/>
      <c r="H54" s="908"/>
      <c r="I54" s="908"/>
      <c r="J54" s="908"/>
      <c r="K54" s="908"/>
      <c r="L54" s="908"/>
      <c r="M54" s="908"/>
      <c r="N54" s="908"/>
      <c r="O54" s="908"/>
      <c r="P54" s="908"/>
      <c r="Q54" s="908"/>
      <c r="R54" s="908"/>
      <c r="S54" s="908"/>
      <c r="T54" s="908"/>
      <c r="U54" s="908"/>
      <c r="V54" s="908"/>
      <c r="W54" s="908"/>
      <c r="X54" s="908"/>
      <c r="Y54" s="908"/>
      <c r="Z54" s="908"/>
      <c r="AA54" s="908"/>
      <c r="AB54" s="908"/>
      <c r="AC54" s="908"/>
      <c r="AD54" s="908"/>
      <c r="AE54" s="908"/>
      <c r="AF54" s="908"/>
      <c r="AG54" s="908"/>
      <c r="AH54" s="908"/>
      <c r="AI54" s="908"/>
      <c r="AJ54" s="908"/>
      <c r="AK54" s="908"/>
      <c r="AL54" s="337"/>
      <c r="AM54" s="83"/>
      <c r="AN54" s="134"/>
      <c r="AP54" s="178"/>
      <c r="AQ54" s="4"/>
      <c r="AR54" s="339"/>
      <c r="AS54" s="339"/>
      <c r="AT54" s="5"/>
      <c r="AU54" s="5"/>
      <c r="AV54" s="5"/>
      <c r="AW54" s="5"/>
      <c r="AX54" s="5"/>
      <c r="AY54" s="4"/>
      <c r="AZ54" s="4"/>
      <c r="BA54" s="5"/>
      <c r="BB54" s="5"/>
      <c r="BC54" s="4"/>
    </row>
    <row r="55" spans="1:55" ht="12.75" customHeight="1" x14ac:dyDescent="0.2">
      <c r="A55" s="114">
        <f t="shared" si="0"/>
        <v>51</v>
      </c>
      <c r="B55" s="138"/>
      <c r="C55" s="296"/>
      <c r="D55" s="908"/>
      <c r="E55" s="908"/>
      <c r="F55" s="908"/>
      <c r="G55" s="908"/>
      <c r="H55" s="908"/>
      <c r="I55" s="908"/>
      <c r="J55" s="908"/>
      <c r="K55" s="908"/>
      <c r="L55" s="908"/>
      <c r="M55" s="908"/>
      <c r="N55" s="908"/>
      <c r="O55" s="908"/>
      <c r="P55" s="908"/>
      <c r="Q55" s="908"/>
      <c r="R55" s="908"/>
      <c r="S55" s="908"/>
      <c r="T55" s="908"/>
      <c r="U55" s="908"/>
      <c r="V55" s="908"/>
      <c r="W55" s="908"/>
      <c r="X55" s="908"/>
      <c r="Y55" s="908"/>
      <c r="Z55" s="908"/>
      <c r="AA55" s="908"/>
      <c r="AB55" s="908"/>
      <c r="AC55" s="908"/>
      <c r="AD55" s="908"/>
      <c r="AE55" s="908"/>
      <c r="AF55" s="908"/>
      <c r="AG55" s="908"/>
      <c r="AH55" s="908"/>
      <c r="AI55" s="908"/>
      <c r="AJ55" s="908"/>
      <c r="AK55" s="908"/>
      <c r="AL55" s="337"/>
      <c r="AM55" s="83"/>
      <c r="AN55" s="138"/>
      <c r="AP55" s="178"/>
      <c r="AR55" s="339"/>
      <c r="AS55" s="339"/>
    </row>
    <row r="56" spans="1:55" ht="13.35" customHeight="1" x14ac:dyDescent="0.2">
      <c r="A56" s="114">
        <f t="shared" si="0"/>
        <v>52</v>
      </c>
      <c r="B56" s="134"/>
      <c r="C56" s="80"/>
      <c r="D56" s="908"/>
      <c r="E56" s="908"/>
      <c r="F56" s="908"/>
      <c r="G56" s="908"/>
      <c r="H56" s="908"/>
      <c r="I56" s="908"/>
      <c r="J56" s="908"/>
      <c r="K56" s="908"/>
      <c r="L56" s="908"/>
      <c r="M56" s="908"/>
      <c r="N56" s="908"/>
      <c r="O56" s="908"/>
      <c r="P56" s="908"/>
      <c r="Q56" s="908"/>
      <c r="R56" s="908"/>
      <c r="S56" s="908"/>
      <c r="T56" s="908"/>
      <c r="U56" s="908"/>
      <c r="V56" s="908"/>
      <c r="W56" s="908"/>
      <c r="X56" s="908"/>
      <c r="Y56" s="908"/>
      <c r="Z56" s="908"/>
      <c r="AA56" s="908"/>
      <c r="AB56" s="908"/>
      <c r="AC56" s="908"/>
      <c r="AD56" s="908"/>
      <c r="AE56" s="908"/>
      <c r="AF56" s="908"/>
      <c r="AG56" s="908"/>
      <c r="AH56" s="908"/>
      <c r="AI56" s="908"/>
      <c r="AJ56" s="908"/>
      <c r="AK56" s="908"/>
      <c r="AL56" s="337"/>
      <c r="AM56" s="13"/>
      <c r="AN56" s="134"/>
      <c r="AP56" s="178"/>
      <c r="AR56" s="339"/>
      <c r="AS56" s="339"/>
    </row>
    <row r="57" spans="1:55" x14ac:dyDescent="0.2">
      <c r="A57" s="114">
        <f t="shared" si="0"/>
        <v>53</v>
      </c>
      <c r="B57" s="134"/>
      <c r="C57" s="80"/>
      <c r="D57" s="908"/>
      <c r="E57" s="908"/>
      <c r="F57" s="908"/>
      <c r="G57" s="908"/>
      <c r="H57" s="908"/>
      <c r="I57" s="908"/>
      <c r="J57" s="908"/>
      <c r="K57" s="908"/>
      <c r="L57" s="908"/>
      <c r="M57" s="908"/>
      <c r="N57" s="908"/>
      <c r="O57" s="908"/>
      <c r="P57" s="908"/>
      <c r="Q57" s="908"/>
      <c r="R57" s="908"/>
      <c r="S57" s="908"/>
      <c r="T57" s="908"/>
      <c r="U57" s="908"/>
      <c r="V57" s="908"/>
      <c r="W57" s="908"/>
      <c r="X57" s="908"/>
      <c r="Y57" s="908"/>
      <c r="Z57" s="908"/>
      <c r="AA57" s="908"/>
      <c r="AB57" s="908"/>
      <c r="AC57" s="908"/>
      <c r="AD57" s="908"/>
      <c r="AE57" s="908"/>
      <c r="AF57" s="908"/>
      <c r="AG57" s="908"/>
      <c r="AH57" s="908"/>
      <c r="AI57" s="908"/>
      <c r="AJ57" s="908"/>
      <c r="AK57" s="908"/>
      <c r="AL57" s="337"/>
      <c r="AM57" s="13"/>
      <c r="AN57" s="134"/>
      <c r="AP57" s="178"/>
      <c r="AR57" s="339"/>
      <c r="AS57" s="339"/>
    </row>
    <row r="58" spans="1:55" x14ac:dyDescent="0.2">
      <c r="A58" s="114">
        <f t="shared" si="0"/>
        <v>54</v>
      </c>
      <c r="B58" s="134"/>
      <c r="C58" s="328"/>
      <c r="D58" s="908"/>
      <c r="E58" s="908"/>
      <c r="F58" s="908"/>
      <c r="G58" s="908"/>
      <c r="H58" s="908"/>
      <c r="I58" s="908"/>
      <c r="J58" s="908"/>
      <c r="K58" s="908"/>
      <c r="L58" s="908"/>
      <c r="M58" s="908"/>
      <c r="N58" s="908"/>
      <c r="O58" s="908"/>
      <c r="P58" s="908"/>
      <c r="Q58" s="908"/>
      <c r="R58" s="908"/>
      <c r="S58" s="908"/>
      <c r="T58" s="908"/>
      <c r="U58" s="908"/>
      <c r="V58" s="908"/>
      <c r="W58" s="908"/>
      <c r="X58" s="908"/>
      <c r="Y58" s="908"/>
      <c r="Z58" s="908"/>
      <c r="AA58" s="908"/>
      <c r="AB58" s="908"/>
      <c r="AC58" s="908"/>
      <c r="AD58" s="908"/>
      <c r="AE58" s="908"/>
      <c r="AF58" s="908"/>
      <c r="AG58" s="908"/>
      <c r="AH58" s="908"/>
      <c r="AI58" s="908"/>
      <c r="AJ58" s="908"/>
      <c r="AK58" s="908"/>
      <c r="AL58" s="337"/>
      <c r="AM58" s="13"/>
      <c r="AN58" s="134"/>
      <c r="AP58" s="149"/>
      <c r="AQ58" s="149"/>
      <c r="AR58" s="206"/>
      <c r="AS58" s="149"/>
    </row>
    <row r="59" spans="1:55" x14ac:dyDescent="0.2">
      <c r="A59" s="114">
        <f t="shared" si="0"/>
        <v>55</v>
      </c>
      <c r="B59" s="134"/>
      <c r="C59" s="328"/>
      <c r="D59" s="908"/>
      <c r="E59" s="908"/>
      <c r="F59" s="908"/>
      <c r="G59" s="908"/>
      <c r="H59" s="908"/>
      <c r="I59" s="908"/>
      <c r="J59" s="908"/>
      <c r="K59" s="908"/>
      <c r="L59" s="908"/>
      <c r="M59" s="908"/>
      <c r="N59" s="908"/>
      <c r="O59" s="908"/>
      <c r="P59" s="908"/>
      <c r="Q59" s="908"/>
      <c r="R59" s="908"/>
      <c r="S59" s="908"/>
      <c r="T59" s="908"/>
      <c r="U59" s="908"/>
      <c r="V59" s="908"/>
      <c r="W59" s="908"/>
      <c r="X59" s="908"/>
      <c r="Y59" s="908"/>
      <c r="Z59" s="908"/>
      <c r="AA59" s="908"/>
      <c r="AB59" s="908"/>
      <c r="AC59" s="908"/>
      <c r="AD59" s="908"/>
      <c r="AE59" s="908"/>
      <c r="AF59" s="908"/>
      <c r="AG59" s="908"/>
      <c r="AH59" s="908"/>
      <c r="AI59" s="908"/>
      <c r="AJ59" s="908"/>
      <c r="AK59" s="908"/>
      <c r="AL59" s="337"/>
      <c r="AM59" s="13"/>
      <c r="AN59" s="134"/>
      <c r="AP59" s="149"/>
      <c r="AQ59" s="149"/>
      <c r="AR59" s="206"/>
      <c r="AS59" s="149"/>
    </row>
    <row r="60" spans="1:55" x14ac:dyDescent="0.2">
      <c r="A60" s="114">
        <f t="shared" si="0"/>
        <v>56</v>
      </c>
      <c r="B60" s="134"/>
      <c r="C60" s="329"/>
      <c r="D60" s="908"/>
      <c r="E60" s="908"/>
      <c r="F60" s="908"/>
      <c r="G60" s="908"/>
      <c r="H60" s="908"/>
      <c r="I60" s="908"/>
      <c r="J60" s="908"/>
      <c r="K60" s="908"/>
      <c r="L60" s="908"/>
      <c r="M60" s="908"/>
      <c r="N60" s="908"/>
      <c r="O60" s="908"/>
      <c r="P60" s="908"/>
      <c r="Q60" s="908"/>
      <c r="R60" s="908"/>
      <c r="S60" s="908"/>
      <c r="T60" s="908"/>
      <c r="U60" s="908"/>
      <c r="V60" s="908"/>
      <c r="W60" s="908"/>
      <c r="X60" s="908"/>
      <c r="Y60" s="908"/>
      <c r="Z60" s="908"/>
      <c r="AA60" s="908"/>
      <c r="AB60" s="908"/>
      <c r="AC60" s="908"/>
      <c r="AD60" s="908"/>
      <c r="AE60" s="908"/>
      <c r="AF60" s="908"/>
      <c r="AG60" s="908"/>
      <c r="AH60" s="908"/>
      <c r="AI60" s="908"/>
      <c r="AJ60" s="908"/>
      <c r="AK60" s="908"/>
      <c r="AL60" s="337"/>
      <c r="AM60" s="13"/>
      <c r="AN60" s="134"/>
      <c r="AP60" s="149"/>
      <c r="AQ60" s="149"/>
      <c r="AR60" s="206"/>
      <c r="AS60" s="149"/>
    </row>
    <row r="61" spans="1:55" x14ac:dyDescent="0.2">
      <c r="A61" s="114">
        <f t="shared" si="0"/>
        <v>57</v>
      </c>
      <c r="B61" s="134"/>
      <c r="C61" s="329"/>
      <c r="D61" s="908"/>
      <c r="E61" s="908"/>
      <c r="F61" s="908"/>
      <c r="G61" s="908"/>
      <c r="H61" s="908"/>
      <c r="I61" s="908"/>
      <c r="J61" s="908"/>
      <c r="K61" s="908"/>
      <c r="L61" s="908"/>
      <c r="M61" s="908"/>
      <c r="N61" s="908"/>
      <c r="O61" s="908"/>
      <c r="P61" s="908"/>
      <c r="Q61" s="908"/>
      <c r="R61" s="908"/>
      <c r="S61" s="908"/>
      <c r="T61" s="908"/>
      <c r="U61" s="908"/>
      <c r="V61" s="908"/>
      <c r="W61" s="908"/>
      <c r="X61" s="908"/>
      <c r="Y61" s="908"/>
      <c r="Z61" s="908"/>
      <c r="AA61" s="908"/>
      <c r="AB61" s="908"/>
      <c r="AC61" s="908"/>
      <c r="AD61" s="908"/>
      <c r="AE61" s="908"/>
      <c r="AF61" s="908"/>
      <c r="AG61" s="908"/>
      <c r="AH61" s="908"/>
      <c r="AI61" s="908"/>
      <c r="AJ61" s="908"/>
      <c r="AK61" s="908"/>
      <c r="AL61" s="331"/>
      <c r="AM61" s="13"/>
      <c r="AN61" s="134"/>
      <c r="AP61" s="149"/>
      <c r="AQ61" s="149"/>
      <c r="AR61" s="206"/>
      <c r="AS61" s="149"/>
    </row>
    <row r="62" spans="1:55" x14ac:dyDescent="0.2">
      <c r="A62" s="114">
        <f t="shared" si="0"/>
        <v>58</v>
      </c>
      <c r="B62" s="134"/>
      <c r="C62" s="329"/>
      <c r="D62" s="908"/>
      <c r="E62" s="908"/>
      <c r="F62" s="908"/>
      <c r="G62" s="908"/>
      <c r="H62" s="908"/>
      <c r="I62" s="908"/>
      <c r="J62" s="908"/>
      <c r="K62" s="908"/>
      <c r="L62" s="908"/>
      <c r="M62" s="908"/>
      <c r="N62" s="908"/>
      <c r="O62" s="908"/>
      <c r="P62" s="908"/>
      <c r="Q62" s="908"/>
      <c r="R62" s="908"/>
      <c r="S62" s="908"/>
      <c r="T62" s="908"/>
      <c r="U62" s="908"/>
      <c r="V62" s="908"/>
      <c r="W62" s="908"/>
      <c r="X62" s="908"/>
      <c r="Y62" s="908"/>
      <c r="Z62" s="908"/>
      <c r="AA62" s="908"/>
      <c r="AB62" s="908"/>
      <c r="AC62" s="908"/>
      <c r="AD62" s="908"/>
      <c r="AE62" s="908"/>
      <c r="AF62" s="908"/>
      <c r="AG62" s="908"/>
      <c r="AH62" s="908"/>
      <c r="AI62" s="908"/>
      <c r="AJ62" s="908"/>
      <c r="AK62" s="908"/>
      <c r="AL62" s="331"/>
      <c r="AM62" s="13"/>
      <c r="AN62" s="134"/>
      <c r="AP62" s="149"/>
      <c r="AQ62" s="149"/>
      <c r="AR62" s="206"/>
      <c r="AS62" s="149"/>
    </row>
    <row r="63" spans="1:55" x14ac:dyDescent="0.2">
      <c r="A63" s="114">
        <f t="shared" si="0"/>
        <v>59</v>
      </c>
      <c r="B63" s="134"/>
      <c r="C63" s="329"/>
      <c r="D63" s="908"/>
      <c r="E63" s="908"/>
      <c r="F63" s="908"/>
      <c r="G63" s="908"/>
      <c r="H63" s="908"/>
      <c r="I63" s="908"/>
      <c r="J63" s="908"/>
      <c r="K63" s="908"/>
      <c r="L63" s="908"/>
      <c r="M63" s="908"/>
      <c r="N63" s="908"/>
      <c r="O63" s="908"/>
      <c r="P63" s="908"/>
      <c r="Q63" s="908"/>
      <c r="R63" s="908"/>
      <c r="S63" s="908"/>
      <c r="T63" s="908"/>
      <c r="U63" s="908"/>
      <c r="V63" s="908"/>
      <c r="W63" s="908"/>
      <c r="X63" s="908"/>
      <c r="Y63" s="908"/>
      <c r="Z63" s="908"/>
      <c r="AA63" s="908"/>
      <c r="AB63" s="908"/>
      <c r="AC63" s="908"/>
      <c r="AD63" s="908"/>
      <c r="AE63" s="908"/>
      <c r="AF63" s="908"/>
      <c r="AG63" s="908"/>
      <c r="AH63" s="908"/>
      <c r="AI63" s="908"/>
      <c r="AJ63" s="908"/>
      <c r="AK63" s="908"/>
      <c r="AL63" s="331"/>
      <c r="AM63" s="13"/>
      <c r="AN63" s="134"/>
      <c r="AP63" s="149"/>
      <c r="AQ63" s="149"/>
      <c r="AR63" s="206"/>
      <c r="AS63" s="149"/>
    </row>
    <row r="64" spans="1:55" x14ac:dyDescent="0.2">
      <c r="A64" s="114">
        <f t="shared" si="0"/>
        <v>60</v>
      </c>
      <c r="B64" s="134"/>
      <c r="C64" s="329"/>
      <c r="D64" s="908"/>
      <c r="E64" s="908"/>
      <c r="F64" s="908"/>
      <c r="G64" s="908"/>
      <c r="H64" s="908"/>
      <c r="I64" s="908"/>
      <c r="J64" s="908"/>
      <c r="K64" s="908"/>
      <c r="L64" s="908"/>
      <c r="M64" s="908"/>
      <c r="N64" s="908"/>
      <c r="O64" s="908"/>
      <c r="P64" s="908"/>
      <c r="Q64" s="908"/>
      <c r="R64" s="908"/>
      <c r="S64" s="908"/>
      <c r="T64" s="908"/>
      <c r="U64" s="908"/>
      <c r="V64" s="908"/>
      <c r="W64" s="908"/>
      <c r="X64" s="908"/>
      <c r="Y64" s="908"/>
      <c r="Z64" s="908"/>
      <c r="AA64" s="908"/>
      <c r="AB64" s="908"/>
      <c r="AC64" s="908"/>
      <c r="AD64" s="908"/>
      <c r="AE64" s="908"/>
      <c r="AF64" s="908"/>
      <c r="AG64" s="908"/>
      <c r="AH64" s="908"/>
      <c r="AI64" s="908"/>
      <c r="AJ64" s="908"/>
      <c r="AK64" s="908"/>
      <c r="AL64" s="331"/>
      <c r="AM64" s="13"/>
      <c r="AN64" s="87"/>
      <c r="AP64" s="149"/>
      <c r="AQ64" s="149"/>
      <c r="AR64" s="206"/>
      <c r="AS64" s="149"/>
    </row>
    <row r="65" spans="1:45" x14ac:dyDescent="0.2">
      <c r="A65" s="114">
        <f t="shared" si="0"/>
        <v>61</v>
      </c>
      <c r="B65" s="134"/>
      <c r="C65" s="329"/>
      <c r="D65" s="908"/>
      <c r="E65" s="908"/>
      <c r="F65" s="908"/>
      <c r="G65" s="908"/>
      <c r="H65" s="908"/>
      <c r="I65" s="908"/>
      <c r="J65" s="908"/>
      <c r="K65" s="908"/>
      <c r="L65" s="908"/>
      <c r="M65" s="908"/>
      <c r="N65" s="908"/>
      <c r="O65" s="908"/>
      <c r="P65" s="908"/>
      <c r="Q65" s="908"/>
      <c r="R65" s="908"/>
      <c r="S65" s="908"/>
      <c r="T65" s="908"/>
      <c r="U65" s="908"/>
      <c r="V65" s="908"/>
      <c r="W65" s="908"/>
      <c r="X65" s="908"/>
      <c r="Y65" s="908"/>
      <c r="Z65" s="908"/>
      <c r="AA65" s="908"/>
      <c r="AB65" s="908"/>
      <c r="AC65" s="908"/>
      <c r="AD65" s="908"/>
      <c r="AE65" s="908"/>
      <c r="AF65" s="908"/>
      <c r="AG65" s="908"/>
      <c r="AH65" s="908"/>
      <c r="AI65" s="908"/>
      <c r="AJ65" s="908"/>
      <c r="AK65" s="908"/>
      <c r="AL65" s="331"/>
      <c r="AM65" s="13"/>
      <c r="AN65" s="87"/>
      <c r="AP65" s="149"/>
      <c r="AQ65" s="149"/>
      <c r="AR65" s="206"/>
      <c r="AS65" s="149"/>
    </row>
    <row r="66" spans="1:45" x14ac:dyDescent="0.2">
      <c r="A66" s="114">
        <f t="shared" si="0"/>
        <v>62</v>
      </c>
      <c r="B66" s="134"/>
      <c r="C66" s="329"/>
      <c r="D66" s="908"/>
      <c r="E66" s="908"/>
      <c r="F66" s="908"/>
      <c r="G66" s="908"/>
      <c r="H66" s="908"/>
      <c r="I66" s="908"/>
      <c r="J66" s="908"/>
      <c r="K66" s="908"/>
      <c r="L66" s="908"/>
      <c r="M66" s="908"/>
      <c r="N66" s="908"/>
      <c r="O66" s="908"/>
      <c r="P66" s="908"/>
      <c r="Q66" s="908"/>
      <c r="R66" s="908"/>
      <c r="S66" s="908"/>
      <c r="T66" s="908"/>
      <c r="U66" s="908"/>
      <c r="V66" s="908"/>
      <c r="W66" s="908"/>
      <c r="X66" s="908"/>
      <c r="Y66" s="908"/>
      <c r="Z66" s="908"/>
      <c r="AA66" s="908"/>
      <c r="AB66" s="908"/>
      <c r="AC66" s="908"/>
      <c r="AD66" s="908"/>
      <c r="AE66" s="908"/>
      <c r="AF66" s="908"/>
      <c r="AG66" s="908"/>
      <c r="AH66" s="908"/>
      <c r="AI66" s="908"/>
      <c r="AJ66" s="908"/>
      <c r="AK66" s="908"/>
      <c r="AL66" s="331"/>
      <c r="AM66" s="13"/>
      <c r="AN66" s="87"/>
      <c r="AP66" s="149"/>
      <c r="AQ66" s="149"/>
      <c r="AR66" s="206"/>
      <c r="AS66" s="149"/>
    </row>
    <row r="67" spans="1:45" x14ac:dyDescent="0.2">
      <c r="A67" s="114">
        <f t="shared" si="0"/>
        <v>63</v>
      </c>
      <c r="B67" s="134"/>
      <c r="C67" s="329"/>
      <c r="D67" s="908"/>
      <c r="E67" s="908"/>
      <c r="F67" s="908"/>
      <c r="G67" s="908"/>
      <c r="H67" s="908"/>
      <c r="I67" s="908"/>
      <c r="J67" s="908"/>
      <c r="K67" s="908"/>
      <c r="L67" s="908"/>
      <c r="M67" s="908"/>
      <c r="N67" s="908"/>
      <c r="O67" s="908"/>
      <c r="P67" s="908"/>
      <c r="Q67" s="908"/>
      <c r="R67" s="908"/>
      <c r="S67" s="908"/>
      <c r="T67" s="908"/>
      <c r="U67" s="908"/>
      <c r="V67" s="908"/>
      <c r="W67" s="908"/>
      <c r="X67" s="908"/>
      <c r="Y67" s="908"/>
      <c r="Z67" s="908"/>
      <c r="AA67" s="908"/>
      <c r="AB67" s="908"/>
      <c r="AC67" s="908"/>
      <c r="AD67" s="908"/>
      <c r="AE67" s="908"/>
      <c r="AF67" s="908"/>
      <c r="AG67" s="908"/>
      <c r="AH67" s="908"/>
      <c r="AI67" s="908"/>
      <c r="AJ67" s="908"/>
      <c r="AK67" s="908"/>
      <c r="AL67" s="331"/>
      <c r="AM67" s="13"/>
      <c r="AN67" s="87"/>
      <c r="AP67" s="149"/>
      <c r="AQ67" s="149"/>
      <c r="AR67" s="206"/>
      <c r="AS67" s="149"/>
    </row>
    <row r="68" spans="1:45" ht="12.75" customHeight="1" x14ac:dyDescent="0.2">
      <c r="A68" s="557">
        <f t="shared" si="0"/>
        <v>64</v>
      </c>
      <c r="B68" s="15"/>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0"/>
      <c r="AN68" s="87"/>
    </row>
    <row r="69" spans="1:45" ht="12.75" customHeight="1" x14ac:dyDescent="0.2">
      <c r="A69" s="85"/>
      <c r="B69" s="4"/>
      <c r="C69" s="17"/>
      <c r="D69" s="4"/>
      <c r="E69" s="4"/>
      <c r="F69" s="4"/>
      <c r="G69" s="4"/>
      <c r="H69" s="4"/>
      <c r="I69" s="4"/>
      <c r="J69" s="4"/>
      <c r="K69" s="4"/>
      <c r="L69" s="4"/>
      <c r="M69" s="4"/>
      <c r="N69" s="4"/>
      <c r="O69" s="4"/>
      <c r="P69" s="4"/>
      <c r="Q69" s="4"/>
      <c r="R69" s="4"/>
      <c r="S69" s="4"/>
      <c r="T69" s="4"/>
      <c r="U69" s="4"/>
      <c r="V69" s="4"/>
      <c r="W69" s="4"/>
      <c r="X69" s="4"/>
      <c r="Y69" s="4"/>
      <c r="Z69" s="4"/>
      <c r="AA69" s="4"/>
      <c r="AB69" s="4"/>
      <c r="AC69" s="4"/>
      <c r="AD69" s="17"/>
      <c r="AE69" s="4"/>
      <c r="AF69" s="4"/>
      <c r="AG69" s="4"/>
      <c r="AH69" s="4"/>
      <c r="AI69" s="4"/>
      <c r="AJ69" s="4"/>
      <c r="AK69" s="4"/>
      <c r="AL69" s="4"/>
      <c r="AM69" s="1"/>
      <c r="AN69" s="150"/>
    </row>
    <row r="70" spans="1:45" ht="12.75" customHeight="1" x14ac:dyDescent="0.2">
      <c r="A70" s="80"/>
      <c r="C70" s="84" t="s">
        <v>12</v>
      </c>
      <c r="D70" s="84"/>
      <c r="E70" s="84"/>
      <c r="F70" s="84"/>
      <c r="G70" s="84"/>
      <c r="H70" s="84"/>
      <c r="I70" s="845"/>
      <c r="J70" s="845"/>
      <c r="K70" s="845"/>
      <c r="L70" s="845"/>
      <c r="M70" s="845"/>
      <c r="N70" s="845"/>
      <c r="O70" s="845"/>
      <c r="P70" s="845"/>
      <c r="Q70" s="845"/>
      <c r="R70" s="845"/>
      <c r="S70" s="845"/>
      <c r="T70" s="845"/>
      <c r="W70" s="84" t="s">
        <v>48</v>
      </c>
      <c r="X70" s="84"/>
      <c r="Y70" s="813"/>
      <c r="Z70" s="813"/>
      <c r="AE70" s="58" t="s">
        <v>271</v>
      </c>
      <c r="AF70" s="58"/>
      <c r="AG70" s="58"/>
      <c r="AH70" s="802">
        <v>7</v>
      </c>
      <c r="AI70" s="802"/>
      <c r="AJ70" s="201" t="s">
        <v>269</v>
      </c>
      <c r="AK70" s="802">
        <f>IF(C_PageNo_Total=0,"",C_PageNo_Total)</f>
        <v>8</v>
      </c>
      <c r="AL70" s="802"/>
      <c r="AM70" s="58"/>
      <c r="AN70" s="229"/>
    </row>
    <row r="71" spans="1:45" ht="12.75" customHeight="1" x14ac:dyDescent="0.2">
      <c r="A71" s="81"/>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152"/>
    </row>
    <row r="72" spans="1:45" ht="12.75" customHeight="1" x14ac:dyDescent="0.2"/>
  </sheetData>
  <mergeCells count="74">
    <mergeCell ref="C4:AM4"/>
    <mergeCell ref="C9:AM9"/>
    <mergeCell ref="AJ11:AK11"/>
    <mergeCell ref="AJ21:AK21"/>
    <mergeCell ref="AD15:AK15"/>
    <mergeCell ref="AD16:AK16"/>
    <mergeCell ref="AD17:AK17"/>
    <mergeCell ref="AD13:AK13"/>
    <mergeCell ref="AD18:AK18"/>
    <mergeCell ref="AD12:AK12"/>
    <mergeCell ref="AJ6:AK6"/>
    <mergeCell ref="AJ7:AK7"/>
    <mergeCell ref="C20:AM20"/>
    <mergeCell ref="AD14:AK14"/>
    <mergeCell ref="N23:U23"/>
    <mergeCell ref="I70:T70"/>
    <mergeCell ref="D23:M23"/>
    <mergeCell ref="Y70:Z70"/>
    <mergeCell ref="N24:U24"/>
    <mergeCell ref="V24:AC24"/>
    <mergeCell ref="N25:U25"/>
    <mergeCell ref="N28:U28"/>
    <mergeCell ref="V28:AC28"/>
    <mergeCell ref="V25:AC25"/>
    <mergeCell ref="D32:AK32"/>
    <mergeCell ref="AD25:AK25"/>
    <mergeCell ref="AK70:AL70"/>
    <mergeCell ref="AH70:AI70"/>
    <mergeCell ref="AD24:AK24"/>
    <mergeCell ref="D37:AK37"/>
    <mergeCell ref="D31:AK31"/>
    <mergeCell ref="D39:AK39"/>
    <mergeCell ref="D40:AK40"/>
    <mergeCell ref="AD23:AK23"/>
    <mergeCell ref="V26:AC26"/>
    <mergeCell ref="AD26:AK26"/>
    <mergeCell ref="N27:U27"/>
    <mergeCell ref="V27:AC27"/>
    <mergeCell ref="AD27:AK27"/>
    <mergeCell ref="N26:U26"/>
    <mergeCell ref="AD28:AK28"/>
    <mergeCell ref="V23:AC23"/>
    <mergeCell ref="D33:AK33"/>
    <mergeCell ref="D34:AK34"/>
    <mergeCell ref="D35:AK35"/>
    <mergeCell ref="D36:AK36"/>
    <mergeCell ref="D38:AK38"/>
    <mergeCell ref="D46:AK46"/>
    <mergeCell ref="D47:AK47"/>
    <mergeCell ref="D48:AK48"/>
    <mergeCell ref="D49:AK49"/>
    <mergeCell ref="D43:AK43"/>
    <mergeCell ref="D44:AK44"/>
    <mergeCell ref="D41:AK41"/>
    <mergeCell ref="D42:AK42"/>
    <mergeCell ref="D55:AK55"/>
    <mergeCell ref="D56:AK56"/>
    <mergeCell ref="D45:AK45"/>
    <mergeCell ref="D50:AK50"/>
    <mergeCell ref="D51:AK51"/>
    <mergeCell ref="D52:AK52"/>
    <mergeCell ref="D53:AK53"/>
    <mergeCell ref="D54:AK54"/>
    <mergeCell ref="D66:AK66"/>
    <mergeCell ref="D67:AK67"/>
    <mergeCell ref="D57:AK57"/>
    <mergeCell ref="D58:AK58"/>
    <mergeCell ref="D59:AK59"/>
    <mergeCell ref="D60:AK60"/>
    <mergeCell ref="D61:AK61"/>
    <mergeCell ref="D62:AK62"/>
    <mergeCell ref="D63:AK63"/>
    <mergeCell ref="D64:AK64"/>
    <mergeCell ref="D65:AK65"/>
  </mergeCells>
  <phoneticPr fontId="55" type="noConversion"/>
  <conditionalFormatting sqref="K26:M26">
    <cfRule type="expression" dxfId="1" priority="8" stopIfTrue="1">
      <formula>F25="OTHER"</formula>
    </cfRule>
  </conditionalFormatting>
  <conditionalFormatting sqref="AL26:AL27">
    <cfRule type="expression" dxfId="0" priority="1" stopIfTrue="1">
      <formula>$V$26&gt;""</formula>
    </cfRule>
  </conditionalFormatting>
  <dataValidations count="7">
    <dataValidation type="list" allowBlank="1" showInputMessage="1" showErrorMessage="1" sqref="AL6:AL7" xr:uid="{00000000-0002-0000-0700-000000000000}">
      <formula1>"YES,NO"</formula1>
    </dataValidation>
    <dataValidation type="list" allowBlank="1" showInputMessage="1" showErrorMessage="1" sqref="AL5" xr:uid="{00000000-0002-0000-0700-000001000000}">
      <formula1>"Yes,No"</formula1>
    </dataValidation>
    <dataValidation type="list" allowBlank="1" showInputMessage="1" showErrorMessage="1" sqref="D7:D8" xr:uid="{00000000-0002-0000-0700-000002000000}">
      <formula1>"l,m"</formula1>
    </dataValidation>
    <dataValidation type="list" allowBlank="1" showInputMessage="1" showErrorMessage="1" sqref="U6" xr:uid="{00000000-0002-0000-0700-000003000000}">
      <formula1>"MANF. STD., OTHER"</formula1>
    </dataValidation>
    <dataValidation type="list" allowBlank="1" showInputMessage="1" showErrorMessage="1" sqref="AJ6:AK7 AJ11:AK11" xr:uid="{00000000-0002-0000-0700-000004000000}">
      <formula1>"YES, NO"</formula1>
    </dataValidation>
    <dataValidation type="list" allowBlank="1" showInputMessage="1" showErrorMessage="1" sqref="AD12:AK12" xr:uid="{00000000-0002-0000-0700-000005000000}">
      <formula1>"PURCHASER DEFINED, DEFAULT PER TABLE 10"</formula1>
    </dataValidation>
    <dataValidation type="list" allowBlank="1" showInputMessage="1" showErrorMessage="1" promptTitle="8.2.2.5" prompt="Unless otherwise specified, inspection methods and acceptance criteria shall be in accordance with those in Table 14 as required by the material specification." sqref="AJ21:AK21" xr:uid="{00000000-0002-0000-0700-000006000000}">
      <formula1>"YES, NO"</formula1>
    </dataValidation>
  </dataValidations>
  <printOptions horizontalCentered="1" verticalCentered="1" gridLinesSet="0"/>
  <pageMargins left="0.74803149606299202" right="0.196850393700787" top="0.31496062992126" bottom="0.39370078740157499" header="0.511811023622047" footer="0.511811023622047"/>
  <pageSetup scale="82" orientation="portrait" cellComments="asDisplaye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N64"/>
  <sheetViews>
    <sheetView showGridLines="0" showZeros="0" workbookViewId="0">
      <selection activeCell="AS7" sqref="AS7"/>
    </sheetView>
  </sheetViews>
  <sheetFormatPr defaultColWidth="8.85546875" defaultRowHeight="12.75" x14ac:dyDescent="0.2"/>
  <cols>
    <col min="1" max="1" width="2.5703125" style="3" customWidth="1"/>
    <col min="2" max="2" width="3.28515625" style="4" customWidth="1"/>
    <col min="3" max="38" width="2.42578125" style="3" customWidth="1"/>
    <col min="39" max="39" width="0.85546875" style="3" customWidth="1"/>
    <col min="40" max="40" width="3" style="153" customWidth="1"/>
    <col min="41" max="16384" width="8.85546875" style="3"/>
  </cols>
  <sheetData>
    <row r="1" spans="1:40" ht="9" customHeight="1" x14ac:dyDescent="0.2">
      <c r="A1" s="28"/>
      <c r="B1" s="102"/>
      <c r="C1" s="29"/>
      <c r="D1" s="29"/>
      <c r="E1" s="29"/>
      <c r="F1" s="29"/>
      <c r="G1" s="29"/>
      <c r="H1" s="29"/>
      <c r="I1" s="29"/>
      <c r="J1" s="29"/>
      <c r="K1" s="29"/>
      <c r="L1" s="29"/>
      <c r="M1" s="29"/>
      <c r="N1" s="29"/>
      <c r="O1" s="29"/>
      <c r="P1" s="29"/>
      <c r="Q1" s="29"/>
      <c r="R1" s="29"/>
      <c r="S1" s="29"/>
      <c r="T1" s="73"/>
      <c r="U1" s="1"/>
      <c r="V1" s="1"/>
      <c r="W1" s="2"/>
      <c r="X1" s="74"/>
      <c r="Y1" s="74"/>
      <c r="Z1" s="74"/>
      <c r="AA1" s="74"/>
      <c r="AB1" s="74"/>
      <c r="AC1" s="30"/>
      <c r="AD1" s="1"/>
      <c r="AE1" s="1"/>
      <c r="AF1" s="74"/>
      <c r="AG1" s="74"/>
      <c r="AH1" s="74"/>
      <c r="AI1" s="74"/>
      <c r="AJ1" s="74"/>
      <c r="AK1" s="74"/>
      <c r="AL1" s="75"/>
      <c r="AM1" s="115"/>
      <c r="AN1" s="150"/>
    </row>
    <row r="2" spans="1:40" ht="13.15" customHeight="1" x14ac:dyDescent="0.2">
      <c r="A2" s="33"/>
      <c r="B2" s="162"/>
      <c r="C2" s="32"/>
      <c r="D2" s="32"/>
      <c r="E2" s="77"/>
      <c r="F2" s="921" t="s">
        <v>303</v>
      </c>
      <c r="G2" s="921"/>
      <c r="H2" s="921"/>
      <c r="I2" s="921"/>
      <c r="J2" s="921"/>
      <c r="K2" s="921"/>
      <c r="L2" s="921"/>
      <c r="M2" s="921"/>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21"/>
      <c r="AM2" s="116"/>
      <c r="AN2" s="151"/>
    </row>
    <row r="3" spans="1:40" ht="9" customHeight="1" x14ac:dyDescent="0.2">
      <c r="A3" s="33"/>
      <c r="B3" s="104"/>
      <c r="C3" s="34"/>
      <c r="D3" s="34"/>
      <c r="E3" s="34"/>
      <c r="F3" s="34"/>
      <c r="G3" s="34"/>
      <c r="H3" s="34"/>
      <c r="I3" s="34"/>
      <c r="J3" s="34"/>
      <c r="K3" s="34"/>
      <c r="L3" s="34"/>
      <c r="M3" s="34"/>
      <c r="N3" s="34"/>
      <c r="O3" s="34"/>
      <c r="P3" s="34"/>
      <c r="Q3" s="34"/>
      <c r="R3" s="34"/>
      <c r="S3" s="34"/>
      <c r="T3" s="35"/>
      <c r="U3" s="8"/>
      <c r="V3" s="8"/>
      <c r="W3" s="8"/>
      <c r="X3" s="9"/>
      <c r="Y3" s="9"/>
      <c r="Z3" s="9"/>
      <c r="AA3" s="9"/>
      <c r="AB3" s="9"/>
      <c r="AC3" s="9"/>
      <c r="AD3" s="9"/>
      <c r="AE3" s="9"/>
      <c r="AF3" s="9"/>
      <c r="AG3" s="9"/>
      <c r="AH3" s="9"/>
      <c r="AI3" s="9"/>
      <c r="AJ3" s="9"/>
      <c r="AK3" s="9"/>
      <c r="AL3" s="9"/>
      <c r="AM3" s="133"/>
      <c r="AN3" s="152"/>
    </row>
    <row r="4" spans="1:40" x14ac:dyDescent="0.2">
      <c r="A4" s="86">
        <v>1</v>
      </c>
      <c r="B4" s="132" t="s">
        <v>182</v>
      </c>
      <c r="C4" s="242"/>
      <c r="D4" s="919"/>
      <c r="E4" s="919"/>
      <c r="F4" s="919"/>
      <c r="G4" s="919"/>
      <c r="H4" s="919"/>
      <c r="I4" s="919"/>
      <c r="J4" s="919"/>
      <c r="K4" s="919"/>
      <c r="L4" s="919"/>
      <c r="M4" s="919"/>
      <c r="N4" s="919"/>
      <c r="O4" s="919"/>
      <c r="P4" s="919"/>
      <c r="Q4" s="919"/>
      <c r="R4" s="919"/>
      <c r="S4" s="919"/>
      <c r="T4" s="919"/>
      <c r="U4" s="919"/>
      <c r="V4" s="919"/>
      <c r="W4" s="919"/>
      <c r="X4" s="919"/>
      <c r="Y4" s="919"/>
      <c r="Z4" s="919"/>
      <c r="AA4" s="919"/>
      <c r="AB4" s="919"/>
      <c r="AC4" s="919"/>
      <c r="AD4" s="919"/>
      <c r="AE4" s="919"/>
      <c r="AF4" s="919"/>
      <c r="AG4" s="919"/>
      <c r="AH4" s="919"/>
      <c r="AI4" s="919"/>
      <c r="AJ4" s="919"/>
      <c r="AK4" s="919"/>
      <c r="AL4" s="919"/>
      <c r="AM4" s="244"/>
      <c r="AN4" s="132" t="s">
        <v>7</v>
      </c>
    </row>
    <row r="5" spans="1:40" x14ac:dyDescent="0.2">
      <c r="A5" s="87">
        <f>A4+1</f>
        <v>2</v>
      </c>
      <c r="B5" s="138"/>
      <c r="C5" s="245"/>
      <c r="D5" s="919"/>
      <c r="E5" s="919"/>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919"/>
      <c r="AF5" s="919"/>
      <c r="AG5" s="919"/>
      <c r="AH5" s="919"/>
      <c r="AI5" s="919"/>
      <c r="AJ5" s="919"/>
      <c r="AK5" s="919"/>
      <c r="AL5" s="919"/>
      <c r="AM5" s="147"/>
      <c r="AN5" s="138"/>
    </row>
    <row r="6" spans="1:40" x14ac:dyDescent="0.2">
      <c r="A6" s="87">
        <f>A5+1</f>
        <v>3</v>
      </c>
      <c r="B6" s="87"/>
      <c r="C6" s="245"/>
      <c r="D6" s="919"/>
      <c r="E6" s="919"/>
      <c r="F6" s="919"/>
      <c r="G6" s="919"/>
      <c r="H6" s="919"/>
      <c r="I6" s="919"/>
      <c r="J6" s="919"/>
      <c r="K6" s="919"/>
      <c r="L6" s="919"/>
      <c r="M6" s="919"/>
      <c r="N6" s="919"/>
      <c r="O6" s="919"/>
      <c r="P6" s="919"/>
      <c r="Q6" s="919"/>
      <c r="R6" s="919"/>
      <c r="S6" s="919"/>
      <c r="T6" s="919"/>
      <c r="U6" s="919"/>
      <c r="V6" s="919"/>
      <c r="W6" s="919"/>
      <c r="X6" s="919"/>
      <c r="Y6" s="919"/>
      <c r="Z6" s="919"/>
      <c r="AA6" s="919"/>
      <c r="AB6" s="919"/>
      <c r="AC6" s="919"/>
      <c r="AD6" s="919"/>
      <c r="AE6" s="919"/>
      <c r="AF6" s="919"/>
      <c r="AG6" s="919"/>
      <c r="AH6" s="919"/>
      <c r="AI6" s="919"/>
      <c r="AJ6" s="919"/>
      <c r="AK6" s="919"/>
      <c r="AL6" s="919"/>
      <c r="AM6" s="147"/>
      <c r="AN6" s="87"/>
    </row>
    <row r="7" spans="1:40" x14ac:dyDescent="0.2">
      <c r="A7" s="87">
        <f>A6+1</f>
        <v>4</v>
      </c>
      <c r="B7" s="135"/>
      <c r="C7" s="246"/>
      <c r="D7" s="919"/>
      <c r="E7" s="919"/>
      <c r="F7" s="919"/>
      <c r="G7" s="919"/>
      <c r="H7" s="919"/>
      <c r="I7" s="919"/>
      <c r="J7" s="919"/>
      <c r="K7" s="919"/>
      <c r="L7" s="919"/>
      <c r="M7" s="919"/>
      <c r="N7" s="919"/>
      <c r="O7" s="919"/>
      <c r="P7" s="919"/>
      <c r="Q7" s="919"/>
      <c r="R7" s="919"/>
      <c r="S7" s="919"/>
      <c r="T7" s="919"/>
      <c r="U7" s="919"/>
      <c r="V7" s="919"/>
      <c r="W7" s="919"/>
      <c r="X7" s="919"/>
      <c r="Y7" s="919"/>
      <c r="Z7" s="919"/>
      <c r="AA7" s="919"/>
      <c r="AB7" s="919"/>
      <c r="AC7" s="919"/>
      <c r="AD7" s="919"/>
      <c r="AE7" s="919"/>
      <c r="AF7" s="919"/>
      <c r="AG7" s="919"/>
      <c r="AH7" s="919"/>
      <c r="AI7" s="919"/>
      <c r="AJ7" s="919"/>
      <c r="AK7" s="919"/>
      <c r="AL7" s="919"/>
      <c r="AM7" s="147"/>
      <c r="AN7" s="135"/>
    </row>
    <row r="8" spans="1:40" x14ac:dyDescent="0.2">
      <c r="A8" s="87" t="s">
        <v>198</v>
      </c>
      <c r="B8" s="134"/>
      <c r="C8" s="247"/>
      <c r="D8" s="919"/>
      <c r="E8" s="919"/>
      <c r="F8" s="919"/>
      <c r="G8" s="919"/>
      <c r="H8" s="919"/>
      <c r="I8" s="919"/>
      <c r="J8" s="919"/>
      <c r="K8" s="919"/>
      <c r="L8" s="919"/>
      <c r="M8" s="919"/>
      <c r="N8" s="919"/>
      <c r="O8" s="919"/>
      <c r="P8" s="919"/>
      <c r="Q8" s="919"/>
      <c r="R8" s="919"/>
      <c r="S8" s="919"/>
      <c r="T8" s="919"/>
      <c r="U8" s="919"/>
      <c r="V8" s="919"/>
      <c r="W8" s="919"/>
      <c r="X8" s="919"/>
      <c r="Y8" s="919"/>
      <c r="Z8" s="919"/>
      <c r="AA8" s="919"/>
      <c r="AB8" s="919"/>
      <c r="AC8" s="919"/>
      <c r="AD8" s="919"/>
      <c r="AE8" s="919"/>
      <c r="AF8" s="919"/>
      <c r="AG8" s="919"/>
      <c r="AH8" s="919"/>
      <c r="AI8" s="919"/>
      <c r="AJ8" s="919"/>
      <c r="AK8" s="919"/>
      <c r="AL8" s="919"/>
      <c r="AM8" s="248"/>
      <c r="AN8" s="134"/>
    </row>
    <row r="9" spans="1:40" x14ac:dyDescent="0.2">
      <c r="A9" s="87">
        <f t="shared" ref="A9:A23" si="0">A8+1</f>
        <v>6</v>
      </c>
      <c r="B9" s="134"/>
      <c r="C9" s="249"/>
      <c r="D9" s="919"/>
      <c r="E9" s="919"/>
      <c r="F9" s="919"/>
      <c r="G9" s="919"/>
      <c r="H9" s="919"/>
      <c r="I9" s="919"/>
      <c r="J9" s="919"/>
      <c r="K9" s="919"/>
      <c r="L9" s="919"/>
      <c r="M9" s="919"/>
      <c r="N9" s="919"/>
      <c r="O9" s="919"/>
      <c r="P9" s="919"/>
      <c r="Q9" s="919"/>
      <c r="R9" s="919"/>
      <c r="S9" s="919"/>
      <c r="T9" s="919"/>
      <c r="U9" s="919"/>
      <c r="V9" s="919"/>
      <c r="W9" s="919"/>
      <c r="X9" s="919"/>
      <c r="Y9" s="919"/>
      <c r="Z9" s="919"/>
      <c r="AA9" s="919"/>
      <c r="AB9" s="919"/>
      <c r="AC9" s="919"/>
      <c r="AD9" s="919"/>
      <c r="AE9" s="919"/>
      <c r="AF9" s="919"/>
      <c r="AG9" s="919"/>
      <c r="AH9" s="919"/>
      <c r="AI9" s="919"/>
      <c r="AJ9" s="919"/>
      <c r="AK9" s="919"/>
      <c r="AL9" s="919"/>
      <c r="AM9" s="147"/>
      <c r="AN9" s="134"/>
    </row>
    <row r="10" spans="1:40" x14ac:dyDescent="0.2">
      <c r="A10" s="87">
        <f t="shared" si="0"/>
        <v>7</v>
      </c>
      <c r="B10" s="134"/>
      <c r="C10" s="250"/>
      <c r="D10" s="919"/>
      <c r="E10" s="919"/>
      <c r="F10" s="919"/>
      <c r="G10" s="919"/>
      <c r="H10" s="919"/>
      <c r="I10" s="919"/>
      <c r="J10" s="919"/>
      <c r="K10" s="919"/>
      <c r="L10" s="919"/>
      <c r="M10" s="919"/>
      <c r="N10" s="919"/>
      <c r="O10" s="919"/>
      <c r="P10" s="919"/>
      <c r="Q10" s="919"/>
      <c r="R10" s="919"/>
      <c r="S10" s="919"/>
      <c r="T10" s="919"/>
      <c r="U10" s="919"/>
      <c r="V10" s="919"/>
      <c r="W10" s="919"/>
      <c r="X10" s="919"/>
      <c r="Y10" s="919"/>
      <c r="Z10" s="919"/>
      <c r="AA10" s="919"/>
      <c r="AB10" s="919"/>
      <c r="AC10" s="919"/>
      <c r="AD10" s="919"/>
      <c r="AE10" s="919"/>
      <c r="AF10" s="919"/>
      <c r="AG10" s="919"/>
      <c r="AH10" s="919"/>
      <c r="AI10" s="919"/>
      <c r="AJ10" s="919"/>
      <c r="AK10" s="919"/>
      <c r="AL10" s="919"/>
      <c r="AM10" s="147"/>
      <c r="AN10" s="134"/>
    </row>
    <row r="11" spans="1:40" x14ac:dyDescent="0.2">
      <c r="A11" s="87">
        <f t="shared" si="0"/>
        <v>8</v>
      </c>
      <c r="B11" s="134"/>
      <c r="C11" s="250"/>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919"/>
      <c r="AF11" s="919"/>
      <c r="AG11" s="919"/>
      <c r="AH11" s="919"/>
      <c r="AI11" s="919"/>
      <c r="AJ11" s="919"/>
      <c r="AK11" s="919"/>
      <c r="AL11" s="919"/>
      <c r="AM11" s="147"/>
      <c r="AN11" s="134"/>
    </row>
    <row r="12" spans="1:40" x14ac:dyDescent="0.2">
      <c r="A12" s="87">
        <f t="shared" si="0"/>
        <v>9</v>
      </c>
      <c r="B12" s="134"/>
      <c r="C12" s="250"/>
      <c r="D12" s="919"/>
      <c r="E12" s="919"/>
      <c r="F12" s="919"/>
      <c r="G12" s="919"/>
      <c r="H12" s="919"/>
      <c r="I12" s="919"/>
      <c r="J12" s="919"/>
      <c r="K12" s="919"/>
      <c r="L12" s="919"/>
      <c r="M12" s="919"/>
      <c r="N12" s="919"/>
      <c r="O12" s="919"/>
      <c r="P12" s="919"/>
      <c r="Q12" s="919"/>
      <c r="R12" s="919"/>
      <c r="S12" s="919"/>
      <c r="T12" s="919"/>
      <c r="U12" s="919"/>
      <c r="V12" s="919"/>
      <c r="W12" s="919"/>
      <c r="X12" s="919"/>
      <c r="Y12" s="919"/>
      <c r="Z12" s="919"/>
      <c r="AA12" s="919"/>
      <c r="AB12" s="919"/>
      <c r="AC12" s="919"/>
      <c r="AD12" s="919"/>
      <c r="AE12" s="919"/>
      <c r="AF12" s="919"/>
      <c r="AG12" s="919"/>
      <c r="AH12" s="919"/>
      <c r="AI12" s="919"/>
      <c r="AJ12" s="919"/>
      <c r="AK12" s="919"/>
      <c r="AL12" s="919"/>
      <c r="AM12" s="147"/>
      <c r="AN12" s="134"/>
    </row>
    <row r="13" spans="1:40" x14ac:dyDescent="0.2">
      <c r="A13" s="87">
        <f t="shared" si="0"/>
        <v>10</v>
      </c>
      <c r="B13" s="134"/>
      <c r="C13" s="250"/>
      <c r="D13" s="919"/>
      <c r="E13" s="919"/>
      <c r="F13" s="919"/>
      <c r="G13" s="919"/>
      <c r="H13" s="919"/>
      <c r="I13" s="919"/>
      <c r="J13" s="919"/>
      <c r="K13" s="919"/>
      <c r="L13" s="919"/>
      <c r="M13" s="919"/>
      <c r="N13" s="919"/>
      <c r="O13" s="919"/>
      <c r="P13" s="919"/>
      <c r="Q13" s="919"/>
      <c r="R13" s="919"/>
      <c r="S13" s="919"/>
      <c r="T13" s="919"/>
      <c r="U13" s="919"/>
      <c r="V13" s="919"/>
      <c r="W13" s="919"/>
      <c r="X13" s="919"/>
      <c r="Y13" s="919"/>
      <c r="Z13" s="919"/>
      <c r="AA13" s="919"/>
      <c r="AB13" s="919"/>
      <c r="AC13" s="919"/>
      <c r="AD13" s="919"/>
      <c r="AE13" s="919"/>
      <c r="AF13" s="919"/>
      <c r="AG13" s="919"/>
      <c r="AH13" s="919"/>
      <c r="AI13" s="919"/>
      <c r="AJ13" s="919"/>
      <c r="AK13" s="919"/>
      <c r="AL13" s="919"/>
      <c r="AM13" s="147"/>
      <c r="AN13" s="134"/>
    </row>
    <row r="14" spans="1:40" x14ac:dyDescent="0.2">
      <c r="A14" s="87">
        <f t="shared" si="0"/>
        <v>11</v>
      </c>
      <c r="B14" s="134"/>
      <c r="C14" s="251"/>
      <c r="D14" s="919"/>
      <c r="E14" s="919"/>
      <c r="F14" s="919"/>
      <c r="G14" s="919"/>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19"/>
      <c r="AI14" s="919"/>
      <c r="AJ14" s="919"/>
      <c r="AK14" s="919"/>
      <c r="AL14" s="919"/>
      <c r="AM14" s="147"/>
      <c r="AN14" s="134"/>
    </row>
    <row r="15" spans="1:40" x14ac:dyDescent="0.2">
      <c r="A15" s="87">
        <f t="shared" si="0"/>
        <v>12</v>
      </c>
      <c r="B15" s="134"/>
      <c r="C15" s="251"/>
      <c r="D15" s="919"/>
      <c r="E15" s="919"/>
      <c r="F15" s="919"/>
      <c r="G15" s="919"/>
      <c r="H15" s="919"/>
      <c r="I15" s="919"/>
      <c r="J15" s="919"/>
      <c r="K15" s="919"/>
      <c r="L15" s="919"/>
      <c r="M15" s="919"/>
      <c r="N15" s="919"/>
      <c r="O15" s="919"/>
      <c r="P15" s="919"/>
      <c r="Q15" s="919"/>
      <c r="R15" s="919"/>
      <c r="S15" s="919"/>
      <c r="T15" s="919"/>
      <c r="U15" s="919"/>
      <c r="V15" s="919"/>
      <c r="W15" s="919"/>
      <c r="X15" s="919"/>
      <c r="Y15" s="919"/>
      <c r="Z15" s="919"/>
      <c r="AA15" s="919"/>
      <c r="AB15" s="919"/>
      <c r="AC15" s="919"/>
      <c r="AD15" s="919"/>
      <c r="AE15" s="919"/>
      <c r="AF15" s="919"/>
      <c r="AG15" s="919"/>
      <c r="AH15" s="919"/>
      <c r="AI15" s="919"/>
      <c r="AJ15" s="919"/>
      <c r="AK15" s="919"/>
      <c r="AL15" s="919"/>
      <c r="AM15" s="147"/>
      <c r="AN15" s="134"/>
    </row>
    <row r="16" spans="1:40" x14ac:dyDescent="0.2">
      <c r="A16" s="87">
        <f t="shared" si="0"/>
        <v>13</v>
      </c>
      <c r="B16" s="134"/>
      <c r="C16" s="249"/>
      <c r="D16" s="919"/>
      <c r="E16" s="919"/>
      <c r="F16" s="919"/>
      <c r="G16" s="919"/>
      <c r="H16" s="919"/>
      <c r="I16" s="919"/>
      <c r="J16" s="919"/>
      <c r="K16" s="919"/>
      <c r="L16" s="919"/>
      <c r="M16" s="919"/>
      <c r="N16" s="919"/>
      <c r="O16" s="919"/>
      <c r="P16" s="919"/>
      <c r="Q16" s="919"/>
      <c r="R16" s="919"/>
      <c r="S16" s="919"/>
      <c r="T16" s="919"/>
      <c r="U16" s="919"/>
      <c r="V16" s="919"/>
      <c r="W16" s="919"/>
      <c r="X16" s="919"/>
      <c r="Y16" s="919"/>
      <c r="Z16" s="919"/>
      <c r="AA16" s="919"/>
      <c r="AB16" s="919"/>
      <c r="AC16" s="919"/>
      <c r="AD16" s="919"/>
      <c r="AE16" s="919"/>
      <c r="AF16" s="919"/>
      <c r="AG16" s="919"/>
      <c r="AH16" s="919"/>
      <c r="AI16" s="919"/>
      <c r="AJ16" s="919"/>
      <c r="AK16" s="919"/>
      <c r="AL16" s="919"/>
      <c r="AM16" s="147"/>
      <c r="AN16" s="134"/>
    </row>
    <row r="17" spans="1:40" x14ac:dyDescent="0.2">
      <c r="A17" s="87">
        <f t="shared" si="0"/>
        <v>14</v>
      </c>
      <c r="B17" s="134"/>
      <c r="C17" s="250"/>
      <c r="D17" s="919"/>
      <c r="E17" s="919"/>
      <c r="F17" s="919"/>
      <c r="G17" s="919"/>
      <c r="H17" s="919"/>
      <c r="I17" s="919"/>
      <c r="J17" s="919"/>
      <c r="K17" s="919"/>
      <c r="L17" s="919"/>
      <c r="M17" s="919"/>
      <c r="N17" s="919"/>
      <c r="O17" s="919"/>
      <c r="P17" s="919"/>
      <c r="Q17" s="919"/>
      <c r="R17" s="919"/>
      <c r="S17" s="919"/>
      <c r="T17" s="919"/>
      <c r="U17" s="919"/>
      <c r="V17" s="919"/>
      <c r="W17" s="919"/>
      <c r="X17" s="919"/>
      <c r="Y17" s="919"/>
      <c r="Z17" s="919"/>
      <c r="AA17" s="919"/>
      <c r="AB17" s="919"/>
      <c r="AC17" s="919"/>
      <c r="AD17" s="919"/>
      <c r="AE17" s="919"/>
      <c r="AF17" s="919"/>
      <c r="AG17" s="919"/>
      <c r="AH17" s="919"/>
      <c r="AI17" s="919"/>
      <c r="AJ17" s="919"/>
      <c r="AK17" s="919"/>
      <c r="AL17" s="919"/>
      <c r="AM17" s="147"/>
      <c r="AN17" s="134"/>
    </row>
    <row r="18" spans="1:40" x14ac:dyDescent="0.2">
      <c r="A18" s="87">
        <f t="shared" si="0"/>
        <v>15</v>
      </c>
      <c r="B18" s="134"/>
      <c r="C18" s="249"/>
      <c r="D18" s="919"/>
      <c r="E18" s="919"/>
      <c r="F18" s="919"/>
      <c r="G18" s="919"/>
      <c r="H18" s="919"/>
      <c r="I18" s="919"/>
      <c r="J18" s="919"/>
      <c r="K18" s="919"/>
      <c r="L18" s="919"/>
      <c r="M18" s="919"/>
      <c r="N18" s="919"/>
      <c r="O18" s="919"/>
      <c r="P18" s="919"/>
      <c r="Q18" s="919"/>
      <c r="R18" s="919"/>
      <c r="S18" s="919"/>
      <c r="T18" s="919"/>
      <c r="U18" s="919"/>
      <c r="V18" s="919"/>
      <c r="W18" s="919"/>
      <c r="X18" s="919"/>
      <c r="Y18" s="919"/>
      <c r="Z18" s="919"/>
      <c r="AA18" s="919"/>
      <c r="AB18" s="919"/>
      <c r="AC18" s="919"/>
      <c r="AD18" s="919"/>
      <c r="AE18" s="919"/>
      <c r="AF18" s="919"/>
      <c r="AG18" s="919"/>
      <c r="AH18" s="919"/>
      <c r="AI18" s="919"/>
      <c r="AJ18" s="919"/>
      <c r="AK18" s="919"/>
      <c r="AL18" s="919"/>
      <c r="AM18" s="147"/>
      <c r="AN18" s="134"/>
    </row>
    <row r="19" spans="1:40" x14ac:dyDescent="0.2">
      <c r="A19" s="87">
        <f t="shared" si="0"/>
        <v>16</v>
      </c>
      <c r="B19" s="134"/>
      <c r="C19" s="251"/>
      <c r="D19" s="919"/>
      <c r="E19" s="919"/>
      <c r="F19" s="919"/>
      <c r="G19" s="919"/>
      <c r="H19" s="919"/>
      <c r="I19" s="919"/>
      <c r="J19" s="919"/>
      <c r="K19" s="919"/>
      <c r="L19" s="919"/>
      <c r="M19" s="919"/>
      <c r="N19" s="919"/>
      <c r="O19" s="919"/>
      <c r="P19" s="919"/>
      <c r="Q19" s="919"/>
      <c r="R19" s="919"/>
      <c r="S19" s="919"/>
      <c r="T19" s="919"/>
      <c r="U19" s="919"/>
      <c r="V19" s="919"/>
      <c r="W19" s="919"/>
      <c r="X19" s="919"/>
      <c r="Y19" s="919"/>
      <c r="Z19" s="919"/>
      <c r="AA19" s="919"/>
      <c r="AB19" s="919"/>
      <c r="AC19" s="919"/>
      <c r="AD19" s="919"/>
      <c r="AE19" s="919"/>
      <c r="AF19" s="919"/>
      <c r="AG19" s="919"/>
      <c r="AH19" s="919"/>
      <c r="AI19" s="919"/>
      <c r="AJ19" s="919"/>
      <c r="AK19" s="919"/>
      <c r="AL19" s="919"/>
      <c r="AM19" s="147"/>
      <c r="AN19" s="134"/>
    </row>
    <row r="20" spans="1:40" x14ac:dyDescent="0.2">
      <c r="A20" s="87">
        <f t="shared" si="0"/>
        <v>17</v>
      </c>
      <c r="B20" s="134"/>
      <c r="C20" s="251"/>
      <c r="D20" s="919"/>
      <c r="E20" s="919"/>
      <c r="F20" s="919"/>
      <c r="G20" s="919"/>
      <c r="H20" s="919"/>
      <c r="I20" s="919"/>
      <c r="J20" s="919"/>
      <c r="K20" s="919"/>
      <c r="L20" s="919"/>
      <c r="M20" s="919"/>
      <c r="N20" s="919"/>
      <c r="O20" s="919"/>
      <c r="P20" s="919"/>
      <c r="Q20" s="919"/>
      <c r="R20" s="919"/>
      <c r="S20" s="919"/>
      <c r="T20" s="919"/>
      <c r="U20" s="919"/>
      <c r="V20" s="919"/>
      <c r="W20" s="919"/>
      <c r="X20" s="919"/>
      <c r="Y20" s="919"/>
      <c r="Z20" s="919"/>
      <c r="AA20" s="919"/>
      <c r="AB20" s="919"/>
      <c r="AC20" s="919"/>
      <c r="AD20" s="919"/>
      <c r="AE20" s="919"/>
      <c r="AF20" s="919"/>
      <c r="AG20" s="919"/>
      <c r="AH20" s="919"/>
      <c r="AI20" s="919"/>
      <c r="AJ20" s="919"/>
      <c r="AK20" s="919"/>
      <c r="AL20" s="919"/>
      <c r="AM20" s="147"/>
      <c r="AN20" s="134"/>
    </row>
    <row r="21" spans="1:40" x14ac:dyDescent="0.2">
      <c r="A21" s="87">
        <f t="shared" si="0"/>
        <v>18</v>
      </c>
      <c r="B21" s="134"/>
      <c r="C21" s="249"/>
      <c r="D21" s="919"/>
      <c r="E21" s="919"/>
      <c r="F21" s="919"/>
      <c r="G21" s="919"/>
      <c r="H21" s="919"/>
      <c r="I21" s="919"/>
      <c r="J21" s="919"/>
      <c r="K21" s="919"/>
      <c r="L21" s="919"/>
      <c r="M21" s="919"/>
      <c r="N21" s="919"/>
      <c r="O21" s="919"/>
      <c r="P21" s="919"/>
      <c r="Q21" s="919"/>
      <c r="R21" s="919"/>
      <c r="S21" s="919"/>
      <c r="T21" s="919"/>
      <c r="U21" s="919"/>
      <c r="V21" s="919"/>
      <c r="W21" s="919"/>
      <c r="X21" s="919"/>
      <c r="Y21" s="919"/>
      <c r="Z21" s="919"/>
      <c r="AA21" s="919"/>
      <c r="AB21" s="919"/>
      <c r="AC21" s="919"/>
      <c r="AD21" s="919"/>
      <c r="AE21" s="919"/>
      <c r="AF21" s="919"/>
      <c r="AG21" s="919"/>
      <c r="AH21" s="919"/>
      <c r="AI21" s="919"/>
      <c r="AJ21" s="919"/>
      <c r="AK21" s="919"/>
      <c r="AL21" s="919"/>
      <c r="AM21" s="147"/>
      <c r="AN21" s="134"/>
    </row>
    <row r="22" spans="1:40" x14ac:dyDescent="0.2">
      <c r="A22" s="87">
        <f t="shared" si="0"/>
        <v>19</v>
      </c>
      <c r="B22" s="134"/>
      <c r="C22" s="250"/>
      <c r="D22" s="919"/>
      <c r="E22" s="919"/>
      <c r="F22" s="919"/>
      <c r="G22" s="919"/>
      <c r="H22" s="919"/>
      <c r="I22" s="919"/>
      <c r="J22" s="919"/>
      <c r="K22" s="919"/>
      <c r="L22" s="919"/>
      <c r="M22" s="919"/>
      <c r="N22" s="919"/>
      <c r="O22" s="919"/>
      <c r="P22" s="919"/>
      <c r="Q22" s="919"/>
      <c r="R22" s="919"/>
      <c r="S22" s="919"/>
      <c r="T22" s="919"/>
      <c r="U22" s="919"/>
      <c r="V22" s="919"/>
      <c r="W22" s="919"/>
      <c r="X22" s="919"/>
      <c r="Y22" s="919"/>
      <c r="Z22" s="919"/>
      <c r="AA22" s="919"/>
      <c r="AB22" s="919"/>
      <c r="AC22" s="919"/>
      <c r="AD22" s="919"/>
      <c r="AE22" s="919"/>
      <c r="AF22" s="919"/>
      <c r="AG22" s="919"/>
      <c r="AH22" s="919"/>
      <c r="AI22" s="919"/>
      <c r="AJ22" s="919"/>
      <c r="AK22" s="919"/>
      <c r="AL22" s="919"/>
      <c r="AM22" s="147"/>
      <c r="AN22" s="134"/>
    </row>
    <row r="23" spans="1:40" x14ac:dyDescent="0.2">
      <c r="A23" s="87">
        <f t="shared" si="0"/>
        <v>20</v>
      </c>
      <c r="B23" s="135"/>
      <c r="C23" s="250"/>
      <c r="D23" s="920"/>
      <c r="E23" s="920"/>
      <c r="F23" s="920"/>
      <c r="G23" s="920"/>
      <c r="H23" s="920"/>
      <c r="I23" s="920"/>
      <c r="J23" s="920"/>
      <c r="K23" s="920"/>
      <c r="L23" s="920"/>
      <c r="M23" s="920"/>
      <c r="N23" s="920"/>
      <c r="O23" s="920"/>
      <c r="P23" s="920"/>
      <c r="Q23" s="920"/>
      <c r="R23" s="920"/>
      <c r="S23" s="920"/>
      <c r="T23" s="920"/>
      <c r="U23" s="920"/>
      <c r="V23" s="920"/>
      <c r="W23" s="920"/>
      <c r="X23" s="920"/>
      <c r="Y23" s="920"/>
      <c r="Z23" s="920"/>
      <c r="AA23" s="920"/>
      <c r="AB23" s="920"/>
      <c r="AC23" s="920"/>
      <c r="AD23" s="920"/>
      <c r="AE23" s="920"/>
      <c r="AF23" s="920"/>
      <c r="AG23" s="920"/>
      <c r="AH23" s="920"/>
      <c r="AI23" s="920"/>
      <c r="AJ23" s="920"/>
      <c r="AK23" s="920"/>
      <c r="AL23" s="920"/>
      <c r="AM23" s="147"/>
      <c r="AN23" s="135"/>
    </row>
    <row r="24" spans="1:40" x14ac:dyDescent="0.2">
      <c r="A24" s="87" t="s">
        <v>197</v>
      </c>
      <c r="B24" s="134"/>
      <c r="C24" s="252"/>
      <c r="D24" s="919"/>
      <c r="E24" s="919"/>
      <c r="F24" s="919"/>
      <c r="G24" s="919"/>
      <c r="H24" s="919"/>
      <c r="I24" s="919"/>
      <c r="J24" s="919"/>
      <c r="K24" s="919"/>
      <c r="L24" s="919"/>
      <c r="M24" s="919"/>
      <c r="N24" s="919"/>
      <c r="O24" s="919"/>
      <c r="P24" s="919"/>
      <c r="Q24" s="919"/>
      <c r="R24" s="919"/>
      <c r="S24" s="919"/>
      <c r="T24" s="919"/>
      <c r="U24" s="919"/>
      <c r="V24" s="919"/>
      <c r="W24" s="919"/>
      <c r="X24" s="919"/>
      <c r="Y24" s="919"/>
      <c r="Z24" s="919"/>
      <c r="AA24" s="919"/>
      <c r="AB24" s="919"/>
      <c r="AC24" s="919"/>
      <c r="AD24" s="919"/>
      <c r="AE24" s="919"/>
      <c r="AF24" s="919"/>
      <c r="AG24" s="919"/>
      <c r="AH24" s="919"/>
      <c r="AI24" s="919"/>
      <c r="AJ24" s="919"/>
      <c r="AK24" s="919"/>
      <c r="AL24" s="919"/>
      <c r="AM24" s="195"/>
      <c r="AN24" s="134"/>
    </row>
    <row r="25" spans="1:40" x14ac:dyDescent="0.2">
      <c r="A25" s="87">
        <f t="shared" ref="A25:A32" si="1">A24+1</f>
        <v>22</v>
      </c>
      <c r="B25" s="134"/>
      <c r="C25" s="250"/>
      <c r="D25" s="919"/>
      <c r="E25" s="919"/>
      <c r="F25" s="919"/>
      <c r="G25" s="919"/>
      <c r="H25" s="919"/>
      <c r="I25" s="919"/>
      <c r="J25" s="919"/>
      <c r="K25" s="919"/>
      <c r="L25" s="919"/>
      <c r="M25" s="919"/>
      <c r="N25" s="919"/>
      <c r="O25" s="919"/>
      <c r="P25" s="919"/>
      <c r="Q25" s="919"/>
      <c r="R25" s="919"/>
      <c r="S25" s="919"/>
      <c r="T25" s="919"/>
      <c r="U25" s="919"/>
      <c r="V25" s="919"/>
      <c r="W25" s="919"/>
      <c r="X25" s="919"/>
      <c r="Y25" s="919"/>
      <c r="Z25" s="919"/>
      <c r="AA25" s="919"/>
      <c r="AB25" s="919"/>
      <c r="AC25" s="919"/>
      <c r="AD25" s="919"/>
      <c r="AE25" s="919"/>
      <c r="AF25" s="919"/>
      <c r="AG25" s="919"/>
      <c r="AH25" s="919"/>
      <c r="AI25" s="919"/>
      <c r="AJ25" s="919"/>
      <c r="AK25" s="919"/>
      <c r="AL25" s="919"/>
      <c r="AM25" s="147"/>
      <c r="AN25" s="134"/>
    </row>
    <row r="26" spans="1:40" x14ac:dyDescent="0.2">
      <c r="A26" s="87">
        <f t="shared" si="1"/>
        <v>23</v>
      </c>
      <c r="B26" s="134"/>
      <c r="C26" s="250"/>
      <c r="D26" s="919"/>
      <c r="E26" s="919"/>
      <c r="F26" s="919"/>
      <c r="G26" s="919"/>
      <c r="H26" s="919"/>
      <c r="I26" s="919"/>
      <c r="J26" s="919"/>
      <c r="K26" s="919"/>
      <c r="L26" s="919"/>
      <c r="M26" s="919"/>
      <c r="N26" s="919"/>
      <c r="O26" s="919"/>
      <c r="P26" s="919"/>
      <c r="Q26" s="919"/>
      <c r="R26" s="919"/>
      <c r="S26" s="919"/>
      <c r="T26" s="919"/>
      <c r="U26" s="919"/>
      <c r="V26" s="919"/>
      <c r="W26" s="919"/>
      <c r="X26" s="919"/>
      <c r="Y26" s="919"/>
      <c r="Z26" s="919"/>
      <c r="AA26" s="919"/>
      <c r="AB26" s="919"/>
      <c r="AC26" s="919"/>
      <c r="AD26" s="919"/>
      <c r="AE26" s="919"/>
      <c r="AF26" s="919"/>
      <c r="AG26" s="919"/>
      <c r="AH26" s="919"/>
      <c r="AI26" s="919"/>
      <c r="AJ26" s="919"/>
      <c r="AK26" s="919"/>
      <c r="AL26" s="919"/>
      <c r="AM26" s="147"/>
      <c r="AN26" s="134"/>
    </row>
    <row r="27" spans="1:40" x14ac:dyDescent="0.2">
      <c r="A27" s="87">
        <f t="shared" si="1"/>
        <v>24</v>
      </c>
      <c r="B27" s="134"/>
      <c r="C27" s="250"/>
      <c r="D27" s="919"/>
      <c r="E27" s="919"/>
      <c r="F27" s="919"/>
      <c r="G27" s="919"/>
      <c r="H27" s="919"/>
      <c r="I27" s="919"/>
      <c r="J27" s="919"/>
      <c r="K27" s="919"/>
      <c r="L27" s="919"/>
      <c r="M27" s="919"/>
      <c r="N27" s="919"/>
      <c r="O27" s="919"/>
      <c r="P27" s="919"/>
      <c r="Q27" s="919"/>
      <c r="R27" s="919"/>
      <c r="S27" s="919"/>
      <c r="T27" s="919"/>
      <c r="U27" s="919"/>
      <c r="V27" s="919"/>
      <c r="W27" s="919"/>
      <c r="X27" s="919"/>
      <c r="Y27" s="919"/>
      <c r="Z27" s="919"/>
      <c r="AA27" s="919"/>
      <c r="AB27" s="919"/>
      <c r="AC27" s="919"/>
      <c r="AD27" s="919"/>
      <c r="AE27" s="919"/>
      <c r="AF27" s="919"/>
      <c r="AG27" s="919"/>
      <c r="AH27" s="919"/>
      <c r="AI27" s="919"/>
      <c r="AJ27" s="919"/>
      <c r="AK27" s="919"/>
      <c r="AL27" s="919"/>
      <c r="AM27" s="147"/>
      <c r="AN27" s="134"/>
    </row>
    <row r="28" spans="1:40" x14ac:dyDescent="0.2">
      <c r="A28" s="87">
        <f t="shared" si="1"/>
        <v>25</v>
      </c>
      <c r="B28" s="134"/>
      <c r="C28" s="250"/>
      <c r="D28" s="919"/>
      <c r="E28" s="919"/>
      <c r="F28" s="919"/>
      <c r="G28" s="919"/>
      <c r="H28" s="919"/>
      <c r="I28" s="919"/>
      <c r="J28" s="919"/>
      <c r="K28" s="919"/>
      <c r="L28" s="919"/>
      <c r="M28" s="919"/>
      <c r="N28" s="919"/>
      <c r="O28" s="919"/>
      <c r="P28" s="919"/>
      <c r="Q28" s="919"/>
      <c r="R28" s="919"/>
      <c r="S28" s="919"/>
      <c r="T28" s="919"/>
      <c r="U28" s="919"/>
      <c r="V28" s="919"/>
      <c r="W28" s="919"/>
      <c r="X28" s="919"/>
      <c r="Y28" s="919"/>
      <c r="Z28" s="919"/>
      <c r="AA28" s="919"/>
      <c r="AB28" s="919"/>
      <c r="AC28" s="919"/>
      <c r="AD28" s="919"/>
      <c r="AE28" s="919"/>
      <c r="AF28" s="919"/>
      <c r="AG28" s="919"/>
      <c r="AH28" s="919"/>
      <c r="AI28" s="919"/>
      <c r="AJ28" s="919"/>
      <c r="AK28" s="919"/>
      <c r="AL28" s="919"/>
      <c r="AM28" s="147"/>
      <c r="AN28" s="134"/>
    </row>
    <row r="29" spans="1:40" x14ac:dyDescent="0.2">
      <c r="A29" s="87">
        <f t="shared" si="1"/>
        <v>26</v>
      </c>
      <c r="B29" s="134"/>
      <c r="C29" s="250"/>
      <c r="D29" s="919"/>
      <c r="E29" s="919"/>
      <c r="F29" s="919"/>
      <c r="G29" s="919"/>
      <c r="H29" s="919"/>
      <c r="I29" s="919"/>
      <c r="J29" s="919"/>
      <c r="K29" s="919"/>
      <c r="L29" s="919"/>
      <c r="M29" s="919"/>
      <c r="N29" s="919"/>
      <c r="O29" s="919"/>
      <c r="P29" s="919"/>
      <c r="Q29" s="919"/>
      <c r="R29" s="919"/>
      <c r="S29" s="919"/>
      <c r="T29" s="919"/>
      <c r="U29" s="919"/>
      <c r="V29" s="919"/>
      <c r="W29" s="919"/>
      <c r="X29" s="919"/>
      <c r="Y29" s="919"/>
      <c r="Z29" s="919"/>
      <c r="AA29" s="919"/>
      <c r="AB29" s="919"/>
      <c r="AC29" s="919"/>
      <c r="AD29" s="919"/>
      <c r="AE29" s="919"/>
      <c r="AF29" s="919"/>
      <c r="AG29" s="919"/>
      <c r="AH29" s="919"/>
      <c r="AI29" s="919"/>
      <c r="AJ29" s="919"/>
      <c r="AK29" s="919"/>
      <c r="AL29" s="919"/>
      <c r="AM29" s="147"/>
      <c r="AN29" s="134"/>
    </row>
    <row r="30" spans="1:40" x14ac:dyDescent="0.2">
      <c r="A30" s="87">
        <f t="shared" si="1"/>
        <v>27</v>
      </c>
      <c r="B30" s="134"/>
      <c r="C30" s="250"/>
      <c r="D30" s="919"/>
      <c r="E30" s="919"/>
      <c r="F30" s="919"/>
      <c r="G30" s="919"/>
      <c r="H30" s="919"/>
      <c r="I30" s="919"/>
      <c r="J30" s="919"/>
      <c r="K30" s="919"/>
      <c r="L30" s="919"/>
      <c r="M30" s="919"/>
      <c r="N30" s="919"/>
      <c r="O30" s="919"/>
      <c r="P30" s="919"/>
      <c r="Q30" s="919"/>
      <c r="R30" s="919"/>
      <c r="S30" s="919"/>
      <c r="T30" s="919"/>
      <c r="U30" s="919"/>
      <c r="V30" s="919"/>
      <c r="W30" s="919"/>
      <c r="X30" s="919"/>
      <c r="Y30" s="919"/>
      <c r="Z30" s="919"/>
      <c r="AA30" s="919"/>
      <c r="AB30" s="919"/>
      <c r="AC30" s="919"/>
      <c r="AD30" s="919"/>
      <c r="AE30" s="919"/>
      <c r="AF30" s="919"/>
      <c r="AG30" s="919"/>
      <c r="AH30" s="919"/>
      <c r="AI30" s="919"/>
      <c r="AJ30" s="919"/>
      <c r="AK30" s="919"/>
      <c r="AL30" s="919"/>
      <c r="AM30" s="147"/>
      <c r="AN30" s="134"/>
    </row>
    <row r="31" spans="1:40" x14ac:dyDescent="0.2">
      <c r="A31" s="87">
        <f t="shared" si="1"/>
        <v>28</v>
      </c>
      <c r="B31" s="134"/>
      <c r="C31" s="250"/>
      <c r="D31" s="919"/>
      <c r="E31" s="919"/>
      <c r="F31" s="919"/>
      <c r="G31" s="919"/>
      <c r="H31" s="919"/>
      <c r="I31" s="919"/>
      <c r="J31" s="919"/>
      <c r="K31" s="919"/>
      <c r="L31" s="919"/>
      <c r="M31" s="919"/>
      <c r="N31" s="919"/>
      <c r="O31" s="919"/>
      <c r="P31" s="919"/>
      <c r="Q31" s="919"/>
      <c r="R31" s="919"/>
      <c r="S31" s="919"/>
      <c r="T31" s="919"/>
      <c r="U31" s="919"/>
      <c r="V31" s="919"/>
      <c r="W31" s="919"/>
      <c r="X31" s="919"/>
      <c r="Y31" s="919"/>
      <c r="Z31" s="919"/>
      <c r="AA31" s="919"/>
      <c r="AB31" s="919"/>
      <c r="AC31" s="919"/>
      <c r="AD31" s="919"/>
      <c r="AE31" s="919"/>
      <c r="AF31" s="919"/>
      <c r="AG31" s="919"/>
      <c r="AH31" s="919"/>
      <c r="AI31" s="919"/>
      <c r="AJ31" s="919"/>
      <c r="AK31" s="919"/>
      <c r="AL31" s="919"/>
      <c r="AM31" s="147"/>
      <c r="AN31" s="134"/>
    </row>
    <row r="32" spans="1:40" x14ac:dyDescent="0.2">
      <c r="A32" s="87">
        <f t="shared" si="1"/>
        <v>29</v>
      </c>
      <c r="B32" s="135"/>
      <c r="C32" s="250"/>
      <c r="D32" s="919"/>
      <c r="E32" s="919"/>
      <c r="F32" s="919"/>
      <c r="G32" s="919"/>
      <c r="H32" s="919"/>
      <c r="I32" s="919"/>
      <c r="J32" s="919"/>
      <c r="K32" s="919"/>
      <c r="L32" s="919"/>
      <c r="M32" s="919"/>
      <c r="N32" s="919"/>
      <c r="O32" s="919"/>
      <c r="P32" s="919"/>
      <c r="Q32" s="919"/>
      <c r="R32" s="919"/>
      <c r="S32" s="919"/>
      <c r="T32" s="919"/>
      <c r="U32" s="919"/>
      <c r="V32" s="919"/>
      <c r="W32" s="919"/>
      <c r="X32" s="919"/>
      <c r="Y32" s="919"/>
      <c r="Z32" s="919"/>
      <c r="AA32" s="919"/>
      <c r="AB32" s="919"/>
      <c r="AC32" s="919"/>
      <c r="AD32" s="919"/>
      <c r="AE32" s="919"/>
      <c r="AF32" s="919"/>
      <c r="AG32" s="919"/>
      <c r="AH32" s="919"/>
      <c r="AI32" s="919"/>
      <c r="AJ32" s="919"/>
      <c r="AK32" s="919"/>
      <c r="AL32" s="919"/>
      <c r="AM32" s="147"/>
      <c r="AN32" s="135"/>
    </row>
    <row r="33" spans="1:40" x14ac:dyDescent="0.2">
      <c r="A33" s="87" t="s">
        <v>199</v>
      </c>
      <c r="B33" s="134"/>
      <c r="C33" s="253"/>
      <c r="D33" s="919"/>
      <c r="E33" s="919"/>
      <c r="F33" s="919"/>
      <c r="G33" s="919"/>
      <c r="H33" s="919"/>
      <c r="I33" s="919"/>
      <c r="J33" s="919"/>
      <c r="K33" s="919"/>
      <c r="L33" s="919"/>
      <c r="M33" s="919"/>
      <c r="N33" s="919"/>
      <c r="O33" s="919"/>
      <c r="P33" s="919"/>
      <c r="Q33" s="919"/>
      <c r="R33" s="919"/>
      <c r="S33" s="919"/>
      <c r="T33" s="919"/>
      <c r="U33" s="919"/>
      <c r="V33" s="919"/>
      <c r="W33" s="919"/>
      <c r="X33" s="919"/>
      <c r="Y33" s="919"/>
      <c r="Z33" s="919"/>
      <c r="AA33" s="919"/>
      <c r="AB33" s="919"/>
      <c r="AC33" s="919"/>
      <c r="AD33" s="919"/>
      <c r="AE33" s="919"/>
      <c r="AF33" s="919"/>
      <c r="AG33" s="919"/>
      <c r="AH33" s="919"/>
      <c r="AI33" s="919"/>
      <c r="AJ33" s="919"/>
      <c r="AK33" s="919"/>
      <c r="AL33" s="919"/>
      <c r="AM33" s="229"/>
      <c r="AN33" s="134"/>
    </row>
    <row r="34" spans="1:40" x14ac:dyDescent="0.2">
      <c r="A34" s="87">
        <f t="shared" ref="A34:A61" si="2">A33+1</f>
        <v>31</v>
      </c>
      <c r="B34" s="134"/>
      <c r="C34" s="254"/>
      <c r="D34" s="919"/>
      <c r="E34" s="919"/>
      <c r="F34" s="919"/>
      <c r="G34" s="919"/>
      <c r="H34" s="919"/>
      <c r="I34" s="919"/>
      <c r="J34" s="919"/>
      <c r="K34" s="919"/>
      <c r="L34" s="919"/>
      <c r="M34" s="919"/>
      <c r="N34" s="919"/>
      <c r="O34" s="919"/>
      <c r="P34" s="919"/>
      <c r="Q34" s="919"/>
      <c r="R34" s="919"/>
      <c r="S34" s="919"/>
      <c r="T34" s="919"/>
      <c r="U34" s="919"/>
      <c r="V34" s="919"/>
      <c r="W34" s="919"/>
      <c r="X34" s="919"/>
      <c r="Y34" s="919"/>
      <c r="Z34" s="919"/>
      <c r="AA34" s="919"/>
      <c r="AB34" s="919"/>
      <c r="AC34" s="919"/>
      <c r="AD34" s="919"/>
      <c r="AE34" s="919"/>
      <c r="AF34" s="919"/>
      <c r="AG34" s="919"/>
      <c r="AH34" s="919"/>
      <c r="AI34" s="919"/>
      <c r="AJ34" s="919"/>
      <c r="AK34" s="919"/>
      <c r="AL34" s="919"/>
      <c r="AM34" s="147"/>
      <c r="AN34" s="134"/>
    </row>
    <row r="35" spans="1:40" x14ac:dyDescent="0.2">
      <c r="A35" s="87">
        <f t="shared" si="2"/>
        <v>32</v>
      </c>
      <c r="B35" s="134"/>
      <c r="C35" s="255"/>
      <c r="D35" s="919"/>
      <c r="E35" s="919"/>
      <c r="F35" s="919"/>
      <c r="G35" s="919"/>
      <c r="H35" s="919"/>
      <c r="I35" s="919"/>
      <c r="J35" s="919"/>
      <c r="K35" s="919"/>
      <c r="L35" s="919"/>
      <c r="M35" s="919"/>
      <c r="N35" s="919"/>
      <c r="O35" s="919"/>
      <c r="P35" s="919"/>
      <c r="Q35" s="919"/>
      <c r="R35" s="919"/>
      <c r="S35" s="919"/>
      <c r="T35" s="919"/>
      <c r="U35" s="919"/>
      <c r="V35" s="919"/>
      <c r="W35" s="919"/>
      <c r="X35" s="919"/>
      <c r="Y35" s="919"/>
      <c r="Z35" s="919"/>
      <c r="AA35" s="919"/>
      <c r="AB35" s="919"/>
      <c r="AC35" s="919"/>
      <c r="AD35" s="919"/>
      <c r="AE35" s="919"/>
      <c r="AF35" s="919"/>
      <c r="AG35" s="919"/>
      <c r="AH35" s="919"/>
      <c r="AI35" s="919"/>
      <c r="AJ35" s="919"/>
      <c r="AK35" s="919"/>
      <c r="AL35" s="919"/>
      <c r="AM35" s="147"/>
      <c r="AN35" s="134"/>
    </row>
    <row r="36" spans="1:40" x14ac:dyDescent="0.2">
      <c r="A36" s="87">
        <f t="shared" si="2"/>
        <v>33</v>
      </c>
      <c r="B36" s="134"/>
      <c r="C36" s="256"/>
      <c r="D36" s="919"/>
      <c r="E36" s="919"/>
      <c r="F36" s="919"/>
      <c r="G36" s="919"/>
      <c r="H36" s="919"/>
      <c r="I36" s="919"/>
      <c r="J36" s="919"/>
      <c r="K36" s="919"/>
      <c r="L36" s="919"/>
      <c r="M36" s="919"/>
      <c r="N36" s="919"/>
      <c r="O36" s="919"/>
      <c r="P36" s="919"/>
      <c r="Q36" s="919"/>
      <c r="R36" s="919"/>
      <c r="S36" s="919"/>
      <c r="T36" s="919"/>
      <c r="U36" s="919"/>
      <c r="V36" s="919"/>
      <c r="W36" s="919"/>
      <c r="X36" s="919"/>
      <c r="Y36" s="919"/>
      <c r="Z36" s="919"/>
      <c r="AA36" s="919"/>
      <c r="AB36" s="919"/>
      <c r="AC36" s="919"/>
      <c r="AD36" s="919"/>
      <c r="AE36" s="919"/>
      <c r="AF36" s="919"/>
      <c r="AG36" s="919"/>
      <c r="AH36" s="919"/>
      <c r="AI36" s="919"/>
      <c r="AJ36" s="919"/>
      <c r="AK36" s="919"/>
      <c r="AL36" s="919"/>
      <c r="AM36" s="147"/>
      <c r="AN36" s="134"/>
    </row>
    <row r="37" spans="1:40" x14ac:dyDescent="0.2">
      <c r="A37" s="87">
        <f t="shared" si="2"/>
        <v>34</v>
      </c>
      <c r="B37" s="134"/>
      <c r="C37" s="256"/>
      <c r="D37" s="919"/>
      <c r="E37" s="919"/>
      <c r="F37" s="919"/>
      <c r="G37" s="919"/>
      <c r="H37" s="919"/>
      <c r="I37" s="919"/>
      <c r="J37" s="919"/>
      <c r="K37" s="919"/>
      <c r="L37" s="919"/>
      <c r="M37" s="919"/>
      <c r="N37" s="919"/>
      <c r="O37" s="919"/>
      <c r="P37" s="919"/>
      <c r="Q37" s="919"/>
      <c r="R37" s="919"/>
      <c r="S37" s="919"/>
      <c r="T37" s="919"/>
      <c r="U37" s="919"/>
      <c r="V37" s="919"/>
      <c r="W37" s="919"/>
      <c r="X37" s="919"/>
      <c r="Y37" s="919"/>
      <c r="Z37" s="919"/>
      <c r="AA37" s="919"/>
      <c r="AB37" s="919"/>
      <c r="AC37" s="919"/>
      <c r="AD37" s="919"/>
      <c r="AE37" s="919"/>
      <c r="AF37" s="919"/>
      <c r="AG37" s="919"/>
      <c r="AH37" s="919"/>
      <c r="AI37" s="919"/>
      <c r="AJ37" s="919"/>
      <c r="AK37" s="919"/>
      <c r="AL37" s="919"/>
      <c r="AM37" s="147"/>
      <c r="AN37" s="134"/>
    </row>
    <row r="38" spans="1:40" x14ac:dyDescent="0.2">
      <c r="A38" s="87">
        <f t="shared" si="2"/>
        <v>35</v>
      </c>
      <c r="B38" s="134"/>
      <c r="C38" s="255"/>
      <c r="D38" s="919"/>
      <c r="E38" s="919"/>
      <c r="F38" s="919"/>
      <c r="G38" s="919"/>
      <c r="H38" s="919"/>
      <c r="I38" s="919"/>
      <c r="J38" s="919"/>
      <c r="K38" s="919"/>
      <c r="L38" s="919"/>
      <c r="M38" s="919"/>
      <c r="N38" s="919"/>
      <c r="O38" s="919"/>
      <c r="P38" s="919"/>
      <c r="Q38" s="919"/>
      <c r="R38" s="919"/>
      <c r="S38" s="919"/>
      <c r="T38" s="919"/>
      <c r="U38" s="919"/>
      <c r="V38" s="919"/>
      <c r="W38" s="919"/>
      <c r="X38" s="919"/>
      <c r="Y38" s="919"/>
      <c r="Z38" s="919"/>
      <c r="AA38" s="919"/>
      <c r="AB38" s="919"/>
      <c r="AC38" s="919"/>
      <c r="AD38" s="919"/>
      <c r="AE38" s="919"/>
      <c r="AF38" s="919"/>
      <c r="AG38" s="919"/>
      <c r="AH38" s="919"/>
      <c r="AI38" s="919"/>
      <c r="AJ38" s="919"/>
      <c r="AK38" s="919"/>
      <c r="AL38" s="919"/>
      <c r="AM38" s="147"/>
      <c r="AN38" s="134"/>
    </row>
    <row r="39" spans="1:40" x14ac:dyDescent="0.2">
      <c r="A39" s="87">
        <f t="shared" si="2"/>
        <v>36</v>
      </c>
      <c r="B39" s="134"/>
      <c r="C39" s="257"/>
      <c r="D39" s="919"/>
      <c r="E39" s="919"/>
      <c r="F39" s="919"/>
      <c r="G39" s="919"/>
      <c r="H39" s="919"/>
      <c r="I39" s="919"/>
      <c r="J39" s="919"/>
      <c r="K39" s="919"/>
      <c r="L39" s="919"/>
      <c r="M39" s="919"/>
      <c r="N39" s="919"/>
      <c r="O39" s="919"/>
      <c r="P39" s="919"/>
      <c r="Q39" s="919"/>
      <c r="R39" s="919"/>
      <c r="S39" s="919"/>
      <c r="T39" s="919"/>
      <c r="U39" s="919"/>
      <c r="V39" s="919"/>
      <c r="W39" s="919"/>
      <c r="X39" s="919"/>
      <c r="Y39" s="919"/>
      <c r="Z39" s="919"/>
      <c r="AA39" s="919"/>
      <c r="AB39" s="919"/>
      <c r="AC39" s="919"/>
      <c r="AD39" s="919"/>
      <c r="AE39" s="919"/>
      <c r="AF39" s="919"/>
      <c r="AG39" s="919"/>
      <c r="AH39" s="919"/>
      <c r="AI39" s="919"/>
      <c r="AJ39" s="919"/>
      <c r="AK39" s="919"/>
      <c r="AL39" s="919"/>
      <c r="AM39" s="147"/>
      <c r="AN39" s="134"/>
    </row>
    <row r="40" spans="1:40" x14ac:dyDescent="0.2">
      <c r="A40" s="87">
        <f t="shared" si="2"/>
        <v>37</v>
      </c>
      <c r="B40" s="134"/>
      <c r="C40" s="255"/>
      <c r="D40" s="919"/>
      <c r="E40" s="919"/>
      <c r="F40" s="919"/>
      <c r="G40" s="919"/>
      <c r="H40" s="919"/>
      <c r="I40" s="919"/>
      <c r="J40" s="919"/>
      <c r="K40" s="919"/>
      <c r="L40" s="919"/>
      <c r="M40" s="919"/>
      <c r="N40" s="919"/>
      <c r="O40" s="919"/>
      <c r="P40" s="919"/>
      <c r="Q40" s="919"/>
      <c r="R40" s="919"/>
      <c r="S40" s="919"/>
      <c r="T40" s="919"/>
      <c r="U40" s="919"/>
      <c r="V40" s="919"/>
      <c r="W40" s="919"/>
      <c r="X40" s="919"/>
      <c r="Y40" s="919"/>
      <c r="Z40" s="919"/>
      <c r="AA40" s="919"/>
      <c r="AB40" s="919"/>
      <c r="AC40" s="919"/>
      <c r="AD40" s="919"/>
      <c r="AE40" s="919"/>
      <c r="AF40" s="919"/>
      <c r="AG40" s="919"/>
      <c r="AH40" s="919"/>
      <c r="AI40" s="919"/>
      <c r="AJ40" s="919"/>
      <c r="AK40" s="919"/>
      <c r="AL40" s="919"/>
      <c r="AM40" s="147"/>
      <c r="AN40" s="134"/>
    </row>
    <row r="41" spans="1:40" x14ac:dyDescent="0.2">
      <c r="A41" s="87">
        <f t="shared" si="2"/>
        <v>38</v>
      </c>
      <c r="B41" s="134"/>
      <c r="C41" s="258"/>
      <c r="D41" s="919"/>
      <c r="E41" s="919"/>
      <c r="F41" s="919"/>
      <c r="G41" s="919"/>
      <c r="H41" s="919"/>
      <c r="I41" s="919"/>
      <c r="J41" s="919"/>
      <c r="K41" s="919"/>
      <c r="L41" s="919"/>
      <c r="M41" s="919"/>
      <c r="N41" s="919"/>
      <c r="O41" s="919"/>
      <c r="P41" s="919"/>
      <c r="Q41" s="919"/>
      <c r="R41" s="919"/>
      <c r="S41" s="919"/>
      <c r="T41" s="919"/>
      <c r="U41" s="919"/>
      <c r="V41" s="919"/>
      <c r="W41" s="919"/>
      <c r="X41" s="919"/>
      <c r="Y41" s="919"/>
      <c r="Z41" s="919"/>
      <c r="AA41" s="919"/>
      <c r="AB41" s="919"/>
      <c r="AC41" s="919"/>
      <c r="AD41" s="919"/>
      <c r="AE41" s="919"/>
      <c r="AF41" s="919"/>
      <c r="AG41" s="919"/>
      <c r="AH41" s="919"/>
      <c r="AI41" s="919"/>
      <c r="AJ41" s="919"/>
      <c r="AK41" s="919"/>
      <c r="AL41" s="919"/>
      <c r="AM41" s="147"/>
      <c r="AN41" s="134"/>
    </row>
    <row r="42" spans="1:40" x14ac:dyDescent="0.2">
      <c r="A42" s="87">
        <f t="shared" si="2"/>
        <v>39</v>
      </c>
      <c r="B42" s="134"/>
      <c r="C42" s="255"/>
      <c r="D42" s="919"/>
      <c r="E42" s="919"/>
      <c r="F42" s="919"/>
      <c r="G42" s="919"/>
      <c r="H42" s="919"/>
      <c r="I42" s="919"/>
      <c r="J42" s="919"/>
      <c r="K42" s="919"/>
      <c r="L42" s="919"/>
      <c r="M42" s="919"/>
      <c r="N42" s="919"/>
      <c r="O42" s="919"/>
      <c r="P42" s="919"/>
      <c r="Q42" s="919"/>
      <c r="R42" s="919"/>
      <c r="S42" s="919"/>
      <c r="T42" s="919"/>
      <c r="U42" s="919"/>
      <c r="V42" s="919"/>
      <c r="W42" s="919"/>
      <c r="X42" s="919"/>
      <c r="Y42" s="919"/>
      <c r="Z42" s="919"/>
      <c r="AA42" s="919"/>
      <c r="AB42" s="919"/>
      <c r="AC42" s="919"/>
      <c r="AD42" s="919"/>
      <c r="AE42" s="919"/>
      <c r="AF42" s="919"/>
      <c r="AG42" s="919"/>
      <c r="AH42" s="919"/>
      <c r="AI42" s="919"/>
      <c r="AJ42" s="919"/>
      <c r="AK42" s="919"/>
      <c r="AL42" s="919"/>
      <c r="AM42" s="147"/>
      <c r="AN42" s="134"/>
    </row>
    <row r="43" spans="1:40" x14ac:dyDescent="0.2">
      <c r="A43" s="87">
        <f t="shared" si="2"/>
        <v>40</v>
      </c>
      <c r="B43" s="134"/>
      <c r="C43" s="256"/>
      <c r="D43" s="919"/>
      <c r="E43" s="919"/>
      <c r="F43" s="919"/>
      <c r="G43" s="919"/>
      <c r="H43" s="919"/>
      <c r="I43" s="919"/>
      <c r="J43" s="919"/>
      <c r="K43" s="919"/>
      <c r="L43" s="919"/>
      <c r="M43" s="919"/>
      <c r="N43" s="919"/>
      <c r="O43" s="919"/>
      <c r="P43" s="919"/>
      <c r="Q43" s="919"/>
      <c r="R43" s="919"/>
      <c r="S43" s="919"/>
      <c r="T43" s="919"/>
      <c r="U43" s="919"/>
      <c r="V43" s="919"/>
      <c r="W43" s="919"/>
      <c r="X43" s="919"/>
      <c r="Y43" s="919"/>
      <c r="Z43" s="919"/>
      <c r="AA43" s="919"/>
      <c r="AB43" s="919"/>
      <c r="AC43" s="919"/>
      <c r="AD43" s="919"/>
      <c r="AE43" s="919"/>
      <c r="AF43" s="919"/>
      <c r="AG43" s="919"/>
      <c r="AH43" s="919"/>
      <c r="AI43" s="919"/>
      <c r="AJ43" s="919"/>
      <c r="AK43" s="919"/>
      <c r="AL43" s="919"/>
      <c r="AM43" s="147"/>
      <c r="AN43" s="134"/>
    </row>
    <row r="44" spans="1:40" x14ac:dyDescent="0.2">
      <c r="A44" s="87">
        <f t="shared" si="2"/>
        <v>41</v>
      </c>
      <c r="B44" s="134"/>
      <c r="C44" s="257"/>
      <c r="D44" s="919"/>
      <c r="E44" s="919"/>
      <c r="F44" s="919"/>
      <c r="G44" s="919"/>
      <c r="H44" s="919"/>
      <c r="I44" s="919"/>
      <c r="J44" s="919"/>
      <c r="K44" s="919"/>
      <c r="L44" s="919"/>
      <c r="M44" s="919"/>
      <c r="N44" s="919"/>
      <c r="O44" s="919"/>
      <c r="P44" s="919"/>
      <c r="Q44" s="919"/>
      <c r="R44" s="919"/>
      <c r="S44" s="919"/>
      <c r="T44" s="919"/>
      <c r="U44" s="919"/>
      <c r="V44" s="919"/>
      <c r="W44" s="919"/>
      <c r="X44" s="919"/>
      <c r="Y44" s="919"/>
      <c r="Z44" s="919"/>
      <c r="AA44" s="919"/>
      <c r="AB44" s="919"/>
      <c r="AC44" s="919"/>
      <c r="AD44" s="919"/>
      <c r="AE44" s="919"/>
      <c r="AF44" s="919"/>
      <c r="AG44" s="919"/>
      <c r="AH44" s="919"/>
      <c r="AI44" s="919"/>
      <c r="AJ44" s="919"/>
      <c r="AK44" s="919"/>
      <c r="AL44" s="919"/>
      <c r="AM44" s="147"/>
      <c r="AN44" s="134"/>
    </row>
    <row r="45" spans="1:40" x14ac:dyDescent="0.2">
      <c r="A45" s="87">
        <f t="shared" si="2"/>
        <v>42</v>
      </c>
      <c r="B45" s="134"/>
      <c r="C45" s="255"/>
      <c r="D45" s="919"/>
      <c r="E45" s="919"/>
      <c r="F45" s="919"/>
      <c r="G45" s="919"/>
      <c r="H45" s="919"/>
      <c r="I45" s="919"/>
      <c r="J45" s="919"/>
      <c r="K45" s="919"/>
      <c r="L45" s="919"/>
      <c r="M45" s="919"/>
      <c r="N45" s="919"/>
      <c r="O45" s="919"/>
      <c r="P45" s="919"/>
      <c r="Q45" s="919"/>
      <c r="R45" s="919"/>
      <c r="S45" s="919"/>
      <c r="T45" s="919"/>
      <c r="U45" s="919"/>
      <c r="V45" s="919"/>
      <c r="W45" s="919"/>
      <c r="X45" s="919"/>
      <c r="Y45" s="919"/>
      <c r="Z45" s="919"/>
      <c r="AA45" s="919"/>
      <c r="AB45" s="919"/>
      <c r="AC45" s="919"/>
      <c r="AD45" s="919"/>
      <c r="AE45" s="919"/>
      <c r="AF45" s="919"/>
      <c r="AG45" s="919"/>
      <c r="AH45" s="919"/>
      <c r="AI45" s="919"/>
      <c r="AJ45" s="919"/>
      <c r="AK45" s="919"/>
      <c r="AL45" s="919"/>
      <c r="AM45" s="147"/>
      <c r="AN45" s="134"/>
    </row>
    <row r="46" spans="1:40" x14ac:dyDescent="0.2">
      <c r="A46" s="87">
        <f t="shared" si="2"/>
        <v>43</v>
      </c>
      <c r="B46" s="134"/>
      <c r="C46" s="257"/>
      <c r="D46" s="919"/>
      <c r="E46" s="919"/>
      <c r="F46" s="919"/>
      <c r="G46" s="919"/>
      <c r="H46" s="919"/>
      <c r="I46" s="919"/>
      <c r="J46" s="919"/>
      <c r="K46" s="919"/>
      <c r="L46" s="919"/>
      <c r="M46" s="919"/>
      <c r="N46" s="919"/>
      <c r="O46" s="919"/>
      <c r="P46" s="919"/>
      <c r="Q46" s="919"/>
      <c r="R46" s="919"/>
      <c r="S46" s="919"/>
      <c r="T46" s="919"/>
      <c r="U46" s="919"/>
      <c r="V46" s="919"/>
      <c r="W46" s="919"/>
      <c r="X46" s="919"/>
      <c r="Y46" s="919"/>
      <c r="Z46" s="919"/>
      <c r="AA46" s="919"/>
      <c r="AB46" s="919"/>
      <c r="AC46" s="919"/>
      <c r="AD46" s="919"/>
      <c r="AE46" s="919"/>
      <c r="AF46" s="919"/>
      <c r="AG46" s="919"/>
      <c r="AH46" s="919"/>
      <c r="AI46" s="919"/>
      <c r="AJ46" s="919"/>
      <c r="AK46" s="919"/>
      <c r="AL46" s="919"/>
      <c r="AM46" s="147"/>
      <c r="AN46" s="134"/>
    </row>
    <row r="47" spans="1:40" x14ac:dyDescent="0.2">
      <c r="A47" s="87">
        <f t="shared" si="2"/>
        <v>44</v>
      </c>
      <c r="B47" s="134"/>
      <c r="C47" s="258"/>
      <c r="D47" s="919"/>
      <c r="E47" s="919"/>
      <c r="F47" s="919"/>
      <c r="G47" s="919"/>
      <c r="H47" s="919"/>
      <c r="I47" s="919"/>
      <c r="J47" s="919"/>
      <c r="K47" s="919"/>
      <c r="L47" s="919"/>
      <c r="M47" s="919"/>
      <c r="N47" s="919"/>
      <c r="O47" s="919"/>
      <c r="P47" s="919"/>
      <c r="Q47" s="919"/>
      <c r="R47" s="919"/>
      <c r="S47" s="919"/>
      <c r="T47" s="919"/>
      <c r="U47" s="919"/>
      <c r="V47" s="919"/>
      <c r="W47" s="919"/>
      <c r="X47" s="919"/>
      <c r="Y47" s="919"/>
      <c r="Z47" s="919"/>
      <c r="AA47" s="919"/>
      <c r="AB47" s="919"/>
      <c r="AC47" s="919"/>
      <c r="AD47" s="919"/>
      <c r="AE47" s="919"/>
      <c r="AF47" s="919"/>
      <c r="AG47" s="919"/>
      <c r="AH47" s="919"/>
      <c r="AI47" s="919"/>
      <c r="AJ47" s="919"/>
      <c r="AK47" s="919"/>
      <c r="AL47" s="919"/>
      <c r="AM47" s="147"/>
      <c r="AN47" s="134"/>
    </row>
    <row r="48" spans="1:40" x14ac:dyDescent="0.2">
      <c r="A48" s="87">
        <f t="shared" si="2"/>
        <v>45</v>
      </c>
      <c r="B48" s="134"/>
      <c r="C48" s="259"/>
      <c r="D48" s="919"/>
      <c r="E48" s="919"/>
      <c r="F48" s="919"/>
      <c r="G48" s="919"/>
      <c r="H48" s="919"/>
      <c r="I48" s="919"/>
      <c r="J48" s="919"/>
      <c r="K48" s="919"/>
      <c r="L48" s="919"/>
      <c r="M48" s="919"/>
      <c r="N48" s="919"/>
      <c r="O48" s="919"/>
      <c r="P48" s="919"/>
      <c r="Q48" s="919"/>
      <c r="R48" s="919"/>
      <c r="S48" s="919"/>
      <c r="T48" s="919"/>
      <c r="U48" s="919"/>
      <c r="V48" s="919"/>
      <c r="W48" s="919"/>
      <c r="X48" s="919"/>
      <c r="Y48" s="919"/>
      <c r="Z48" s="919"/>
      <c r="AA48" s="919"/>
      <c r="AB48" s="919"/>
      <c r="AC48" s="919"/>
      <c r="AD48" s="919"/>
      <c r="AE48" s="919"/>
      <c r="AF48" s="919"/>
      <c r="AG48" s="919"/>
      <c r="AH48" s="919"/>
      <c r="AI48" s="919"/>
      <c r="AJ48" s="919"/>
      <c r="AK48" s="919"/>
      <c r="AL48" s="919"/>
      <c r="AM48" s="147"/>
      <c r="AN48" s="134"/>
    </row>
    <row r="49" spans="1:40" x14ac:dyDescent="0.2">
      <c r="A49" s="87">
        <f t="shared" si="2"/>
        <v>46</v>
      </c>
      <c r="B49" s="134"/>
      <c r="C49" s="255"/>
      <c r="D49" s="919"/>
      <c r="E49" s="919"/>
      <c r="F49" s="919"/>
      <c r="G49" s="919"/>
      <c r="H49" s="919"/>
      <c r="I49" s="919"/>
      <c r="J49" s="919"/>
      <c r="K49" s="919"/>
      <c r="L49" s="919"/>
      <c r="M49" s="919"/>
      <c r="N49" s="919"/>
      <c r="O49" s="919"/>
      <c r="P49" s="919"/>
      <c r="Q49" s="919"/>
      <c r="R49" s="919"/>
      <c r="S49" s="919"/>
      <c r="T49" s="919"/>
      <c r="U49" s="919"/>
      <c r="V49" s="919"/>
      <c r="W49" s="919"/>
      <c r="X49" s="919"/>
      <c r="Y49" s="919"/>
      <c r="Z49" s="919"/>
      <c r="AA49" s="919"/>
      <c r="AB49" s="919"/>
      <c r="AC49" s="919"/>
      <c r="AD49" s="919"/>
      <c r="AE49" s="919"/>
      <c r="AF49" s="919"/>
      <c r="AG49" s="919"/>
      <c r="AH49" s="919"/>
      <c r="AI49" s="919"/>
      <c r="AJ49" s="919"/>
      <c r="AK49" s="919"/>
      <c r="AL49" s="919"/>
      <c r="AM49" s="147"/>
      <c r="AN49" s="134"/>
    </row>
    <row r="50" spans="1:40" x14ac:dyDescent="0.2">
      <c r="A50" s="87">
        <f t="shared" si="2"/>
        <v>47</v>
      </c>
      <c r="B50" s="134"/>
      <c r="C50" s="260"/>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919"/>
      <c r="AM50" s="147"/>
      <c r="AN50" s="134"/>
    </row>
    <row r="51" spans="1:40" x14ac:dyDescent="0.2">
      <c r="A51" s="87">
        <f t="shared" si="2"/>
        <v>48</v>
      </c>
      <c r="B51" s="134"/>
      <c r="C51" s="260"/>
      <c r="D51" s="919"/>
      <c r="E51" s="919"/>
      <c r="F51" s="919"/>
      <c r="G51" s="919"/>
      <c r="H51" s="919"/>
      <c r="I51" s="919"/>
      <c r="J51" s="919"/>
      <c r="K51" s="919"/>
      <c r="L51" s="919"/>
      <c r="M51" s="919"/>
      <c r="N51" s="919"/>
      <c r="O51" s="919"/>
      <c r="P51" s="919"/>
      <c r="Q51" s="919"/>
      <c r="R51" s="919"/>
      <c r="S51" s="919"/>
      <c r="T51" s="919"/>
      <c r="U51" s="919"/>
      <c r="V51" s="919"/>
      <c r="W51" s="919"/>
      <c r="X51" s="919"/>
      <c r="Y51" s="919"/>
      <c r="Z51" s="919"/>
      <c r="AA51" s="919"/>
      <c r="AB51" s="919"/>
      <c r="AC51" s="919"/>
      <c r="AD51" s="919"/>
      <c r="AE51" s="919"/>
      <c r="AF51" s="919"/>
      <c r="AG51" s="919"/>
      <c r="AH51" s="919"/>
      <c r="AI51" s="919"/>
      <c r="AJ51" s="919"/>
      <c r="AK51" s="919"/>
      <c r="AL51" s="919"/>
      <c r="AM51" s="147"/>
      <c r="AN51" s="134"/>
    </row>
    <row r="52" spans="1:40" x14ac:dyDescent="0.2">
      <c r="A52" s="87">
        <f t="shared" si="2"/>
        <v>49</v>
      </c>
      <c r="B52" s="134"/>
      <c r="C52" s="261"/>
      <c r="D52" s="919"/>
      <c r="E52" s="919"/>
      <c r="F52" s="919"/>
      <c r="G52" s="919"/>
      <c r="H52" s="919"/>
      <c r="I52" s="919"/>
      <c r="J52" s="919"/>
      <c r="K52" s="919"/>
      <c r="L52" s="919"/>
      <c r="M52" s="919"/>
      <c r="N52" s="919"/>
      <c r="O52" s="919"/>
      <c r="P52" s="919"/>
      <c r="Q52" s="919"/>
      <c r="R52" s="919"/>
      <c r="S52" s="919"/>
      <c r="T52" s="919"/>
      <c r="U52" s="919"/>
      <c r="V52" s="919"/>
      <c r="W52" s="919"/>
      <c r="X52" s="919"/>
      <c r="Y52" s="919"/>
      <c r="Z52" s="919"/>
      <c r="AA52" s="919"/>
      <c r="AB52" s="919"/>
      <c r="AC52" s="919"/>
      <c r="AD52" s="919"/>
      <c r="AE52" s="919"/>
      <c r="AF52" s="919"/>
      <c r="AG52" s="919"/>
      <c r="AH52" s="919"/>
      <c r="AI52" s="919"/>
      <c r="AJ52" s="919"/>
      <c r="AK52" s="919"/>
      <c r="AL52" s="919"/>
      <c r="AM52" s="147"/>
      <c r="AN52" s="134"/>
    </row>
    <row r="53" spans="1:40" x14ac:dyDescent="0.2">
      <c r="A53" s="87">
        <f t="shared" si="2"/>
        <v>50</v>
      </c>
      <c r="B53" s="134"/>
      <c r="C53" s="250"/>
      <c r="D53" s="919"/>
      <c r="E53" s="919"/>
      <c r="F53" s="919"/>
      <c r="G53" s="919"/>
      <c r="H53" s="919"/>
      <c r="I53" s="919"/>
      <c r="J53" s="919"/>
      <c r="K53" s="919"/>
      <c r="L53" s="919"/>
      <c r="M53" s="919"/>
      <c r="N53" s="919"/>
      <c r="O53" s="919"/>
      <c r="P53" s="919"/>
      <c r="Q53" s="919"/>
      <c r="R53" s="919"/>
      <c r="S53" s="919"/>
      <c r="T53" s="919"/>
      <c r="U53" s="919"/>
      <c r="V53" s="919"/>
      <c r="W53" s="919"/>
      <c r="X53" s="919"/>
      <c r="Y53" s="919"/>
      <c r="Z53" s="919"/>
      <c r="AA53" s="919"/>
      <c r="AB53" s="919"/>
      <c r="AC53" s="919"/>
      <c r="AD53" s="919"/>
      <c r="AE53" s="919"/>
      <c r="AF53" s="919"/>
      <c r="AG53" s="919"/>
      <c r="AH53" s="919"/>
      <c r="AI53" s="919"/>
      <c r="AJ53" s="919"/>
      <c r="AK53" s="919"/>
      <c r="AL53" s="919"/>
      <c r="AM53" s="147"/>
      <c r="AN53" s="134"/>
    </row>
    <row r="54" spans="1:40" x14ac:dyDescent="0.2">
      <c r="A54" s="87">
        <f t="shared" si="2"/>
        <v>51</v>
      </c>
      <c r="B54" s="134"/>
      <c r="C54" s="250"/>
      <c r="D54" s="919"/>
      <c r="E54" s="919"/>
      <c r="F54" s="919"/>
      <c r="G54" s="919"/>
      <c r="H54" s="919"/>
      <c r="I54" s="919"/>
      <c r="J54" s="919"/>
      <c r="K54" s="919"/>
      <c r="L54" s="919"/>
      <c r="M54" s="919"/>
      <c r="N54" s="919"/>
      <c r="O54" s="919"/>
      <c r="P54" s="919"/>
      <c r="Q54" s="919"/>
      <c r="R54" s="919"/>
      <c r="S54" s="919"/>
      <c r="T54" s="919"/>
      <c r="U54" s="919"/>
      <c r="V54" s="919"/>
      <c r="W54" s="919"/>
      <c r="X54" s="919"/>
      <c r="Y54" s="919"/>
      <c r="Z54" s="919"/>
      <c r="AA54" s="919"/>
      <c r="AB54" s="919"/>
      <c r="AC54" s="919"/>
      <c r="AD54" s="919"/>
      <c r="AE54" s="919"/>
      <c r="AF54" s="919"/>
      <c r="AG54" s="919"/>
      <c r="AH54" s="919"/>
      <c r="AI54" s="919"/>
      <c r="AJ54" s="919"/>
      <c r="AK54" s="919"/>
      <c r="AL54" s="919"/>
      <c r="AM54" s="147"/>
      <c r="AN54" s="134"/>
    </row>
    <row r="55" spans="1:40" x14ac:dyDescent="0.2">
      <c r="A55" s="87">
        <f t="shared" si="2"/>
        <v>52</v>
      </c>
      <c r="B55" s="134"/>
      <c r="C55" s="250"/>
      <c r="D55" s="919"/>
      <c r="E55" s="919"/>
      <c r="F55" s="919"/>
      <c r="G55" s="919"/>
      <c r="H55" s="919"/>
      <c r="I55" s="919"/>
      <c r="J55" s="919"/>
      <c r="K55" s="919"/>
      <c r="L55" s="919"/>
      <c r="M55" s="919"/>
      <c r="N55" s="919"/>
      <c r="O55" s="919"/>
      <c r="P55" s="919"/>
      <c r="Q55" s="919"/>
      <c r="R55" s="919"/>
      <c r="S55" s="919"/>
      <c r="T55" s="919"/>
      <c r="U55" s="919"/>
      <c r="V55" s="919"/>
      <c r="W55" s="919"/>
      <c r="X55" s="919"/>
      <c r="Y55" s="919"/>
      <c r="Z55" s="919"/>
      <c r="AA55" s="919"/>
      <c r="AB55" s="919"/>
      <c r="AC55" s="919"/>
      <c r="AD55" s="919"/>
      <c r="AE55" s="919"/>
      <c r="AF55" s="919"/>
      <c r="AG55" s="919"/>
      <c r="AH55" s="919"/>
      <c r="AI55" s="919"/>
      <c r="AJ55" s="919"/>
      <c r="AK55" s="919"/>
      <c r="AL55" s="919"/>
      <c r="AM55" s="147"/>
      <c r="AN55" s="134"/>
    </row>
    <row r="56" spans="1:40" x14ac:dyDescent="0.2">
      <c r="A56" s="87">
        <f t="shared" si="2"/>
        <v>53</v>
      </c>
      <c r="B56" s="134"/>
      <c r="C56" s="250"/>
      <c r="D56" s="919"/>
      <c r="E56" s="919"/>
      <c r="F56" s="919"/>
      <c r="G56" s="919"/>
      <c r="H56" s="919"/>
      <c r="I56" s="919"/>
      <c r="J56" s="919"/>
      <c r="K56" s="919"/>
      <c r="L56" s="919"/>
      <c r="M56" s="919"/>
      <c r="N56" s="919"/>
      <c r="O56" s="919"/>
      <c r="P56" s="919"/>
      <c r="Q56" s="919"/>
      <c r="R56" s="919"/>
      <c r="S56" s="919"/>
      <c r="T56" s="919"/>
      <c r="U56" s="919"/>
      <c r="V56" s="919"/>
      <c r="W56" s="919"/>
      <c r="X56" s="919"/>
      <c r="Y56" s="919"/>
      <c r="Z56" s="919"/>
      <c r="AA56" s="919"/>
      <c r="AB56" s="919"/>
      <c r="AC56" s="919"/>
      <c r="AD56" s="919"/>
      <c r="AE56" s="919"/>
      <c r="AF56" s="919"/>
      <c r="AG56" s="919"/>
      <c r="AH56" s="919"/>
      <c r="AI56" s="919"/>
      <c r="AJ56" s="919"/>
      <c r="AK56" s="919"/>
      <c r="AL56" s="919"/>
      <c r="AM56" s="147"/>
      <c r="AN56" s="134"/>
    </row>
    <row r="57" spans="1:40" x14ac:dyDescent="0.2">
      <c r="A57" s="87">
        <f t="shared" si="2"/>
        <v>54</v>
      </c>
      <c r="B57" s="134"/>
      <c r="C57" s="250"/>
      <c r="D57" s="919"/>
      <c r="E57" s="919"/>
      <c r="F57" s="919"/>
      <c r="G57" s="919"/>
      <c r="H57" s="919"/>
      <c r="I57" s="919"/>
      <c r="J57" s="919"/>
      <c r="K57" s="919"/>
      <c r="L57" s="919"/>
      <c r="M57" s="919"/>
      <c r="N57" s="919"/>
      <c r="O57" s="919"/>
      <c r="P57" s="919"/>
      <c r="Q57" s="919"/>
      <c r="R57" s="919"/>
      <c r="S57" s="919"/>
      <c r="T57" s="919"/>
      <c r="U57" s="919"/>
      <c r="V57" s="919"/>
      <c r="W57" s="919"/>
      <c r="X57" s="919"/>
      <c r="Y57" s="919"/>
      <c r="Z57" s="919"/>
      <c r="AA57" s="919"/>
      <c r="AB57" s="919"/>
      <c r="AC57" s="919"/>
      <c r="AD57" s="919"/>
      <c r="AE57" s="919"/>
      <c r="AF57" s="919"/>
      <c r="AG57" s="919"/>
      <c r="AH57" s="919"/>
      <c r="AI57" s="919"/>
      <c r="AJ57" s="919"/>
      <c r="AK57" s="919"/>
      <c r="AL57" s="919"/>
      <c r="AM57" s="147"/>
      <c r="AN57" s="134"/>
    </row>
    <row r="58" spans="1:40" x14ac:dyDescent="0.2">
      <c r="A58" s="87">
        <f t="shared" si="2"/>
        <v>55</v>
      </c>
      <c r="B58" s="134"/>
      <c r="C58" s="250"/>
      <c r="D58" s="919"/>
      <c r="E58" s="919"/>
      <c r="F58" s="919"/>
      <c r="G58" s="919"/>
      <c r="H58" s="919"/>
      <c r="I58" s="919"/>
      <c r="J58" s="919"/>
      <c r="K58" s="919"/>
      <c r="L58" s="919"/>
      <c r="M58" s="919"/>
      <c r="N58" s="919"/>
      <c r="O58" s="919"/>
      <c r="P58" s="919"/>
      <c r="Q58" s="919"/>
      <c r="R58" s="919"/>
      <c r="S58" s="919"/>
      <c r="T58" s="919"/>
      <c r="U58" s="919"/>
      <c r="V58" s="919"/>
      <c r="W58" s="919"/>
      <c r="X58" s="919"/>
      <c r="Y58" s="919"/>
      <c r="Z58" s="919"/>
      <c r="AA58" s="919"/>
      <c r="AB58" s="919"/>
      <c r="AC58" s="919"/>
      <c r="AD58" s="919"/>
      <c r="AE58" s="919"/>
      <c r="AF58" s="919"/>
      <c r="AG58" s="919"/>
      <c r="AH58" s="919"/>
      <c r="AI58" s="919"/>
      <c r="AJ58" s="919"/>
      <c r="AK58" s="919"/>
      <c r="AL58" s="919"/>
      <c r="AM58" s="147"/>
      <c r="AN58" s="134"/>
    </row>
    <row r="59" spans="1:40" x14ac:dyDescent="0.2">
      <c r="A59" s="87">
        <f t="shared" si="2"/>
        <v>56</v>
      </c>
      <c r="B59" s="134"/>
      <c r="C59" s="250"/>
      <c r="D59" s="919"/>
      <c r="E59" s="919"/>
      <c r="F59" s="919"/>
      <c r="G59" s="919"/>
      <c r="H59" s="919"/>
      <c r="I59" s="919"/>
      <c r="J59" s="919"/>
      <c r="K59" s="919"/>
      <c r="L59" s="919"/>
      <c r="M59" s="919"/>
      <c r="N59" s="919"/>
      <c r="O59" s="919"/>
      <c r="P59" s="919"/>
      <c r="Q59" s="919"/>
      <c r="R59" s="919"/>
      <c r="S59" s="919"/>
      <c r="T59" s="919"/>
      <c r="U59" s="919"/>
      <c r="V59" s="919"/>
      <c r="W59" s="919"/>
      <c r="X59" s="919"/>
      <c r="Y59" s="919"/>
      <c r="Z59" s="919"/>
      <c r="AA59" s="919"/>
      <c r="AB59" s="919"/>
      <c r="AC59" s="919"/>
      <c r="AD59" s="919"/>
      <c r="AE59" s="919"/>
      <c r="AF59" s="919"/>
      <c r="AG59" s="919"/>
      <c r="AH59" s="919"/>
      <c r="AI59" s="919"/>
      <c r="AJ59" s="919"/>
      <c r="AK59" s="919"/>
      <c r="AL59" s="919"/>
      <c r="AM59" s="147"/>
      <c r="AN59" s="134"/>
    </row>
    <row r="60" spans="1:40" x14ac:dyDescent="0.2">
      <c r="A60" s="87">
        <f t="shared" si="2"/>
        <v>57</v>
      </c>
      <c r="B60" s="134"/>
      <c r="C60" s="250"/>
      <c r="D60" s="919"/>
      <c r="E60" s="919"/>
      <c r="F60" s="919"/>
      <c r="G60" s="919"/>
      <c r="H60" s="919"/>
      <c r="I60" s="919"/>
      <c r="J60" s="919"/>
      <c r="K60" s="919"/>
      <c r="L60" s="919"/>
      <c r="M60" s="919"/>
      <c r="N60" s="919"/>
      <c r="O60" s="919"/>
      <c r="P60" s="919"/>
      <c r="Q60" s="919"/>
      <c r="R60" s="919"/>
      <c r="S60" s="919"/>
      <c r="T60" s="919"/>
      <c r="U60" s="919"/>
      <c r="V60" s="919"/>
      <c r="W60" s="919"/>
      <c r="X60" s="919"/>
      <c r="Y60" s="919"/>
      <c r="Z60" s="919"/>
      <c r="AA60" s="919"/>
      <c r="AB60" s="919"/>
      <c r="AC60" s="919"/>
      <c r="AD60" s="919"/>
      <c r="AE60" s="919"/>
      <c r="AF60" s="919"/>
      <c r="AG60" s="919"/>
      <c r="AH60" s="919"/>
      <c r="AI60" s="919"/>
      <c r="AJ60" s="919"/>
      <c r="AK60" s="919"/>
      <c r="AL60" s="919"/>
      <c r="AM60" s="147"/>
      <c r="AN60" s="134"/>
    </row>
    <row r="61" spans="1:40" x14ac:dyDescent="0.2">
      <c r="A61" s="87">
        <f t="shared" si="2"/>
        <v>58</v>
      </c>
      <c r="B61" s="87"/>
      <c r="C61" s="250"/>
      <c r="D61" s="128"/>
      <c r="E61" s="128"/>
      <c r="F61" s="128"/>
      <c r="G61" s="262"/>
      <c r="H61" s="129"/>
      <c r="I61" s="128"/>
      <c r="J61" s="128"/>
      <c r="K61" s="146"/>
      <c r="L61" s="146"/>
      <c r="M61" s="146"/>
      <c r="N61" s="146"/>
      <c r="O61" s="146"/>
      <c r="P61" s="146"/>
      <c r="Q61" s="129"/>
      <c r="R61" s="95"/>
      <c r="S61" s="128"/>
      <c r="T61" s="128"/>
      <c r="U61" s="128"/>
      <c r="V61" s="128"/>
      <c r="W61" s="128"/>
      <c r="X61" s="262"/>
      <c r="Y61" s="127"/>
      <c r="Z61" s="128"/>
      <c r="AA61" s="128"/>
      <c r="AB61" s="128"/>
      <c r="AC61" s="128"/>
      <c r="AD61" s="128"/>
      <c r="AE61" s="146"/>
      <c r="AF61" s="146"/>
      <c r="AG61" s="146"/>
      <c r="AH61" s="126"/>
      <c r="AI61" s="126"/>
      <c r="AJ61" s="126"/>
      <c r="AK61" s="129"/>
      <c r="AL61" s="128"/>
      <c r="AM61" s="147"/>
      <c r="AN61" s="135"/>
    </row>
    <row r="62" spans="1:40" ht="5.0999999999999996" customHeight="1" x14ac:dyDescent="0.2">
      <c r="A62" s="232"/>
      <c r="B62" s="233"/>
      <c r="C62" s="243"/>
      <c r="D62" s="243"/>
      <c r="E62" s="243"/>
      <c r="F62" s="243"/>
      <c r="G62" s="263"/>
      <c r="H62" s="264"/>
      <c r="I62" s="243"/>
      <c r="J62" s="243"/>
      <c r="K62" s="265"/>
      <c r="L62" s="265"/>
      <c r="M62" s="265"/>
      <c r="N62" s="265"/>
      <c r="O62" s="265"/>
      <c r="P62" s="265"/>
      <c r="Q62" s="264"/>
      <c r="R62" s="108"/>
      <c r="S62" s="243"/>
      <c r="T62" s="243"/>
      <c r="U62" s="243"/>
      <c r="V62" s="243"/>
      <c r="W62" s="243"/>
      <c r="X62" s="263"/>
      <c r="Y62" s="266"/>
      <c r="Z62" s="243"/>
      <c r="AA62" s="243"/>
      <c r="AB62" s="243"/>
      <c r="AC62" s="243"/>
      <c r="AD62" s="243"/>
      <c r="AE62" s="265"/>
      <c r="AF62" s="265"/>
      <c r="AG62" s="265"/>
      <c r="AH62" s="267"/>
      <c r="AI62" s="267"/>
      <c r="AJ62" s="267"/>
      <c r="AK62" s="264"/>
      <c r="AL62" s="243"/>
      <c r="AM62" s="243"/>
      <c r="AN62" s="150"/>
    </row>
    <row r="63" spans="1:40" x14ac:dyDescent="0.2">
      <c r="A63" s="80"/>
      <c r="C63" s="84" t="s">
        <v>12</v>
      </c>
      <c r="D63" s="84"/>
      <c r="E63" s="84"/>
      <c r="F63" s="84"/>
      <c r="G63" s="84"/>
      <c r="H63" s="84"/>
      <c r="I63" s="845"/>
      <c r="J63" s="845"/>
      <c r="K63" s="845"/>
      <c r="L63" s="845"/>
      <c r="M63" s="845"/>
      <c r="N63" s="845"/>
      <c r="O63" s="845"/>
      <c r="P63" s="845"/>
      <c r="Q63" s="845"/>
      <c r="R63" s="845"/>
      <c r="S63" s="845"/>
      <c r="T63" s="845"/>
      <c r="W63" s="84" t="s">
        <v>48</v>
      </c>
      <c r="X63" s="84"/>
      <c r="Y63" s="813"/>
      <c r="Z63" s="813"/>
      <c r="AE63" s="84" t="s">
        <v>271</v>
      </c>
      <c r="AF63" s="84"/>
      <c r="AG63" s="58"/>
      <c r="AH63" s="802">
        <v>8</v>
      </c>
      <c r="AI63" s="802"/>
      <c r="AJ63" s="201" t="s">
        <v>269</v>
      </c>
      <c r="AK63" s="802">
        <f>IF(C_PageNo_Total=0,"",C_PageNo_Total)</f>
        <v>8</v>
      </c>
      <c r="AL63" s="802"/>
      <c r="AM63" s="58"/>
      <c r="AN63" s="230"/>
    </row>
    <row r="64" spans="1:40" ht="4.9000000000000004" customHeight="1" x14ac:dyDescent="0.2">
      <c r="A64" s="81"/>
      <c r="B64" s="9"/>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152"/>
    </row>
  </sheetData>
  <mergeCells count="62">
    <mergeCell ref="Y63:Z63"/>
    <mergeCell ref="D37:AL37"/>
    <mergeCell ref="D38:AL38"/>
    <mergeCell ref="D39:AL39"/>
    <mergeCell ref="D40:AL40"/>
    <mergeCell ref="D41:AL41"/>
    <mergeCell ref="D60:AL60"/>
    <mergeCell ref="D54:AL54"/>
    <mergeCell ref="D46:AL46"/>
    <mergeCell ref="D47:AL47"/>
    <mergeCell ref="D55:AL55"/>
    <mergeCell ref="D45:AL45"/>
    <mergeCell ref="D57:AL57"/>
    <mergeCell ref="D48:AL48"/>
    <mergeCell ref="D53:AL53"/>
    <mergeCell ref="D49:AL49"/>
    <mergeCell ref="D28:AL28"/>
    <mergeCell ref="D29:AL29"/>
    <mergeCell ref="D30:AL30"/>
    <mergeCell ref="D56:AL56"/>
    <mergeCell ref="D50:AL50"/>
    <mergeCell ref="D51:AL51"/>
    <mergeCell ref="D52:AL52"/>
    <mergeCell ref="D44:AL44"/>
    <mergeCell ref="F2:AL2"/>
    <mergeCell ref="D6:AL6"/>
    <mergeCell ref="D7:AL7"/>
    <mergeCell ref="D8:AL8"/>
    <mergeCell ref="D5:AL5"/>
    <mergeCell ref="D4:AL4"/>
    <mergeCell ref="D17:AL17"/>
    <mergeCell ref="AH63:AI63"/>
    <mergeCell ref="AK63:AL63"/>
    <mergeCell ref="D18:AL18"/>
    <mergeCell ref="D19:AL19"/>
    <mergeCell ref="D20:AL20"/>
    <mergeCell ref="I63:T63"/>
    <mergeCell ref="D31:AL31"/>
    <mergeCell ref="D32:AL32"/>
    <mergeCell ref="D33:AL33"/>
    <mergeCell ref="D34:AL34"/>
    <mergeCell ref="D43:AL43"/>
    <mergeCell ref="D35:AL35"/>
    <mergeCell ref="D36:AL36"/>
    <mergeCell ref="D42:AL42"/>
    <mergeCell ref="D27:AL27"/>
    <mergeCell ref="D9:AL9"/>
    <mergeCell ref="D58:AL58"/>
    <mergeCell ref="D59:AL59"/>
    <mergeCell ref="D14:AL14"/>
    <mergeCell ref="D15:AL15"/>
    <mergeCell ref="D16:AL16"/>
    <mergeCell ref="D21:AL21"/>
    <mergeCell ref="D26:AL26"/>
    <mergeCell ref="D24:AL24"/>
    <mergeCell ref="D10:AL10"/>
    <mergeCell ref="D11:AL11"/>
    <mergeCell ref="D12:AL12"/>
    <mergeCell ref="D13:AL13"/>
    <mergeCell ref="D25:AL25"/>
    <mergeCell ref="D22:AL22"/>
    <mergeCell ref="D23:AL23"/>
  </mergeCells>
  <phoneticPr fontId="0" type="noConversion"/>
  <printOptions horizontalCentered="1" verticalCentered="1" gridLinesSet="0"/>
  <pageMargins left="0.74803149606299202" right="0.196850393700787" top="0.31496062992126" bottom="0.39370078740157499" header="0.511811023622047" footer="0.511811023622047"/>
  <pageSetup scale="95" orientation="portrait" cellComments="asDisplaye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גליונות עבודה</vt:lpstr>
      </vt:variant>
      <vt:variant>
        <vt:i4>10</vt:i4>
      </vt:variant>
      <vt:variant>
        <vt:lpstr>טווחים בעלי שם</vt:lpstr>
      </vt:variant>
      <vt:variant>
        <vt:i4>20</vt:i4>
      </vt:variant>
    </vt:vector>
  </HeadingPairs>
  <TitlesOfParts>
    <vt:vector size="30" baseType="lpstr">
      <vt:lpstr>Instructions</vt:lpstr>
      <vt:lpstr>Page1</vt:lpstr>
      <vt:lpstr>Page2</vt:lpstr>
      <vt:lpstr>Page3</vt:lpstr>
      <vt:lpstr>Page4</vt:lpstr>
      <vt:lpstr>Page5</vt:lpstr>
      <vt:lpstr>Page6</vt:lpstr>
      <vt:lpstr>Page7</vt:lpstr>
      <vt:lpstr>Notes</vt:lpstr>
      <vt:lpstr>Units</vt:lpstr>
      <vt:lpstr>C_PageNo_Total</vt:lpstr>
      <vt:lpstr>C_RevTable</vt:lpstr>
      <vt:lpstr>C_SerialNo</vt:lpstr>
      <vt:lpstr>Config1</vt:lpstr>
      <vt:lpstr>Config2</vt:lpstr>
      <vt:lpstr>Config3</vt:lpstr>
      <vt:lpstr>ElectricalGroup</vt:lpstr>
      <vt:lpstr>M_RevList</vt:lpstr>
      <vt:lpstr>M_RevRank</vt:lpstr>
      <vt:lpstr>Secondary1</vt:lpstr>
      <vt:lpstr>Secondary2</vt:lpstr>
      <vt:lpstr>Secondary3</vt:lpstr>
      <vt:lpstr>TempClass</vt:lpstr>
      <vt:lpstr>Page1!WPrint_Area_W</vt:lpstr>
      <vt:lpstr>Page2!WPrint_Area_W</vt:lpstr>
      <vt:lpstr>Page3!WPrint_Area_W</vt:lpstr>
      <vt:lpstr>Page4!WPrint_Area_W</vt:lpstr>
      <vt:lpstr>Page5!WPrint_Area_W</vt:lpstr>
      <vt:lpstr>Page6!WPrint_Area_W</vt:lpstr>
      <vt:lpstr>Page7!WPrint_Area_W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 Dennaoui</dc:creator>
  <cp:lastModifiedBy>efi</cp:lastModifiedBy>
  <cp:lastPrinted>2023-02-26T17:08:34Z</cp:lastPrinted>
  <dcterms:created xsi:type="dcterms:W3CDTF">2001-05-14T12:59:30Z</dcterms:created>
  <dcterms:modified xsi:type="dcterms:W3CDTF">2023-03-01T07:32:52Z</dcterms:modified>
</cp:coreProperties>
</file>